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gedik-my.sharepoint.com/personal/zekiye_aydin_gedik_edu_tr/Documents/Masaüstü/"/>
    </mc:Choice>
  </mc:AlternateContent>
  <xr:revisionPtr revIDLastSave="3" documentId="8_{FF320AD0-A08F-40E0-B570-90765BE0A4CC}" xr6:coauthVersionLast="47" xr6:coauthVersionMax="47" xr10:uidLastSave="{2B0BD6AA-6916-44C7-BD12-AFEFA0AC5F3A}"/>
  <bookViews>
    <workbookView xWindow="-110" yWindow="-110" windowWidth="19420" windowHeight="11500" firstSheet="4" activeTab="7" xr2:uid="{00000000-000D-0000-FFFF-FFFF00000000}"/>
  </bookViews>
  <sheets>
    <sheet name="İCMAL" sheetId="6" r:id="rId1"/>
    <sheet name="PROJELENDİRME" sheetId="7" r:id="rId2"/>
    <sheet name="TEMEL" sheetId="14" r:id="rId3"/>
    <sheet name="ÇELİK İŞLERİ" sheetId="10" r:id="rId4"/>
    <sheet name="İNCE İŞLER-CAM" sheetId="4" r:id="rId5"/>
    <sheet name="İNCE İŞLER-DUVAR,ZEMİN" sheetId="5" r:id="rId6"/>
    <sheet name="MEKANİK İŞLER" sheetId="8" r:id="rId7"/>
    <sheet name="ELEKTRİK İŞLERİ" sheetId="11" r:id="rId8"/>
  </sheets>
  <definedNames>
    <definedName name="_xlnm.Print_Area" localSheetId="3">'ÇELİK İŞLERİ'!$B$1:$P$28</definedName>
    <definedName name="_xlnm.Print_Area" localSheetId="7">'ELEKTRİK İŞLERİ'!$B$1:$AZ$75</definedName>
    <definedName name="_xlnm.Print_Area" localSheetId="0">İCMAL!$B$2:$C$13</definedName>
    <definedName name="_xlnm.Print_Area" localSheetId="4">'İNCE İŞLER-CAM'!$A$1:$I$15</definedName>
    <definedName name="_xlnm.Print_Area" localSheetId="5">'İNCE İŞLER-DUVAR,ZEMİN'!$B$1:$H$14</definedName>
    <definedName name="_xlnm.Print_Area" localSheetId="6">'MEKANİK İŞLER'!$B$2:$E$20</definedName>
    <definedName name="_xlnm.Print_Area" localSheetId="1">PROJELENDİRME!$B$2:$F$6</definedName>
    <definedName name="_xlnm.Print_Area" localSheetId="2">TEMEL!$B$1:$P$12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8" l="1"/>
  <c r="E9" i="8"/>
  <c r="E11" i="8"/>
  <c r="E13" i="8"/>
  <c r="E15" i="8"/>
  <c r="E17" i="8"/>
  <c r="E19" i="8"/>
  <c r="E5" i="8"/>
  <c r="G7" i="14"/>
  <c r="G6" i="14"/>
  <c r="G5" i="14"/>
  <c r="G12" i="14" s="1"/>
  <c r="C5" i="6" s="1"/>
  <c r="AZ27" i="11"/>
  <c r="AZ28" i="11"/>
  <c r="AZ39" i="11"/>
  <c r="AZ40" i="11"/>
  <c r="AZ41" i="11"/>
  <c r="AZ42" i="11"/>
  <c r="AZ47" i="11"/>
  <c r="AZ49" i="11"/>
  <c r="AU73" i="11"/>
  <c r="AZ73" i="11" s="1"/>
  <c r="AU72" i="11"/>
  <c r="AZ72" i="11" s="1"/>
  <c r="AU71" i="11"/>
  <c r="AZ71" i="11" s="1"/>
  <c r="AU70" i="11"/>
  <c r="AZ70" i="11" s="1"/>
  <c r="AU69" i="11"/>
  <c r="AZ69" i="11" s="1"/>
  <c r="AU68" i="11"/>
  <c r="AZ68" i="11" s="1"/>
  <c r="AU67" i="11"/>
  <c r="AZ67" i="11" s="1"/>
  <c r="AU65" i="11"/>
  <c r="AZ65" i="11" s="1"/>
  <c r="AU64" i="11"/>
  <c r="AZ64" i="11" s="1"/>
  <c r="AU63" i="11"/>
  <c r="AZ63" i="11" s="1"/>
  <c r="AU62" i="11"/>
  <c r="AZ62" i="11" s="1"/>
  <c r="AU61" i="11"/>
  <c r="AZ61" i="11" s="1"/>
  <c r="AU60" i="11"/>
  <c r="AZ60" i="11" s="1"/>
  <c r="AT58" i="11"/>
  <c r="AS58" i="11"/>
  <c r="AR58" i="11"/>
  <c r="AQ58" i="11"/>
  <c r="AP58" i="11"/>
  <c r="AO58" i="11"/>
  <c r="AN58" i="11"/>
  <c r="AM58" i="11"/>
  <c r="AL58" i="11"/>
  <c r="AJ58" i="11"/>
  <c r="AI58" i="11"/>
  <c r="AH58" i="11"/>
  <c r="AG58" i="11"/>
  <c r="AF58" i="11"/>
  <c r="AE58" i="11"/>
  <c r="AD58" i="11"/>
  <c r="AC58" i="11"/>
  <c r="AB58" i="11"/>
  <c r="AA58" i="11"/>
  <c r="Z58" i="11"/>
  <c r="Y58" i="11"/>
  <c r="X58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AU57" i="11"/>
  <c r="AZ57" i="11" s="1"/>
  <c r="AU56" i="11"/>
  <c r="AZ56" i="11" s="1"/>
  <c r="AU55" i="11"/>
  <c r="AZ55" i="11" s="1"/>
  <c r="AU54" i="11"/>
  <c r="AZ54" i="11" s="1"/>
  <c r="AU53" i="11"/>
  <c r="AZ53" i="11" s="1"/>
  <c r="AT51" i="11"/>
  <c r="AS51" i="11"/>
  <c r="AR51" i="11"/>
  <c r="AQ51" i="11"/>
  <c r="AM51" i="11"/>
  <c r="AL51" i="11"/>
  <c r="AJ51" i="11"/>
  <c r="AI51" i="11"/>
  <c r="AH51" i="11"/>
  <c r="AG51" i="11"/>
  <c r="AF51" i="11"/>
  <c r="AE51" i="11"/>
  <c r="AD51" i="11"/>
  <c r="AC51" i="11"/>
  <c r="AB51" i="11"/>
  <c r="AA51" i="11"/>
  <c r="Z51" i="11"/>
  <c r="Y51" i="11"/>
  <c r="X51" i="11"/>
  <c r="W51" i="11"/>
  <c r="V51" i="11"/>
  <c r="U51" i="11"/>
  <c r="T51" i="11"/>
  <c r="S51" i="11"/>
  <c r="R51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AT50" i="11"/>
  <c r="AS50" i="11"/>
  <c r="AR50" i="11"/>
  <c r="AQ50" i="11"/>
  <c r="AP50" i="11"/>
  <c r="AO50" i="11"/>
  <c r="AN50" i="11"/>
  <c r="AM50" i="11"/>
  <c r="AL50" i="11"/>
  <c r="AJ50" i="11"/>
  <c r="AI50" i="11"/>
  <c r="AH50" i="11"/>
  <c r="AG50" i="11"/>
  <c r="AF50" i="11"/>
  <c r="AE50" i="11"/>
  <c r="AD50" i="11"/>
  <c r="AC50" i="11"/>
  <c r="AB50" i="11"/>
  <c r="AA50" i="11"/>
  <c r="Z50" i="11"/>
  <c r="Y50" i="11"/>
  <c r="X50" i="11"/>
  <c r="W50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AU49" i="11"/>
  <c r="AU48" i="11"/>
  <c r="AZ48" i="11" s="1"/>
  <c r="AU46" i="11"/>
  <c r="AZ46" i="11" s="1"/>
  <c r="AU45" i="11"/>
  <c r="AZ45" i="11" s="1"/>
  <c r="AU44" i="11"/>
  <c r="AZ44" i="11" s="1"/>
  <c r="AU38" i="11"/>
  <c r="AZ38" i="11" s="1"/>
  <c r="AU37" i="11"/>
  <c r="AZ37" i="11" s="1"/>
  <c r="AT36" i="11"/>
  <c r="AS36" i="11"/>
  <c r="AR36" i="11"/>
  <c r="AQ36" i="11"/>
  <c r="AP36" i="11"/>
  <c r="AO36" i="11"/>
  <c r="AN36" i="11"/>
  <c r="AM36" i="11"/>
  <c r="AL36" i="11"/>
  <c r="AK36" i="11"/>
  <c r="AJ36" i="11"/>
  <c r="AI36" i="11"/>
  <c r="AH36" i="11"/>
  <c r="AG36" i="11"/>
  <c r="AF36" i="11"/>
  <c r="AE36" i="11"/>
  <c r="AD36" i="11"/>
  <c r="AC36" i="11"/>
  <c r="AB36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C36" i="11"/>
  <c r="AU35" i="11"/>
  <c r="AZ35" i="11" s="1"/>
  <c r="AU34" i="11"/>
  <c r="AZ34" i="11" s="1"/>
  <c r="AU33" i="11"/>
  <c r="AZ33" i="11" s="1"/>
  <c r="AU32" i="11"/>
  <c r="AZ32" i="11" s="1"/>
  <c r="AT31" i="11"/>
  <c r="AU31" i="11" s="1"/>
  <c r="AZ31" i="11" s="1"/>
  <c r="AT30" i="11"/>
  <c r="AS30" i="11"/>
  <c r="AR30" i="11"/>
  <c r="AQ30" i="11"/>
  <c r="AP30" i="11"/>
  <c r="AO30" i="11"/>
  <c r="AN30" i="11"/>
  <c r="AM30" i="11"/>
  <c r="AL30" i="11"/>
  <c r="AK30" i="11"/>
  <c r="AJ30" i="11"/>
  <c r="AI30" i="11"/>
  <c r="AF30" i="11"/>
  <c r="AE30" i="11"/>
  <c r="AD30" i="11"/>
  <c r="AC30" i="11"/>
  <c r="AB30" i="11"/>
  <c r="AA30" i="11"/>
  <c r="Z30" i="11"/>
  <c r="Y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C30" i="11"/>
  <c r="AU26" i="11"/>
  <c r="AZ26" i="11" s="1"/>
  <c r="AU25" i="11"/>
  <c r="AZ25" i="11" s="1"/>
  <c r="AU23" i="11"/>
  <c r="AZ23" i="11" s="1"/>
  <c r="AU22" i="11"/>
  <c r="AZ22" i="11" s="1"/>
  <c r="AU21" i="11"/>
  <c r="AZ21" i="11" s="1"/>
  <c r="AU20" i="11"/>
  <c r="AZ20" i="11" s="1"/>
  <c r="AU19" i="11"/>
  <c r="AZ19" i="11" s="1"/>
  <c r="AU18" i="11"/>
  <c r="AZ18" i="11" s="1"/>
  <c r="AU17" i="11"/>
  <c r="AZ17" i="11" s="1"/>
  <c r="AU15" i="11"/>
  <c r="AZ15" i="11" s="1"/>
  <c r="AU14" i="11"/>
  <c r="AZ14" i="11" s="1"/>
  <c r="AU13" i="11"/>
  <c r="AZ13" i="11" s="1"/>
  <c r="AU12" i="11"/>
  <c r="AZ12" i="11" s="1"/>
  <c r="AU11" i="11"/>
  <c r="AZ11" i="11" s="1"/>
  <c r="AU10" i="11"/>
  <c r="AZ10" i="11" s="1"/>
  <c r="AU9" i="11"/>
  <c r="AZ9" i="11" s="1"/>
  <c r="AU8" i="11"/>
  <c r="AZ8" i="11" s="1"/>
  <c r="AA7" i="11"/>
  <c r="AU7" i="11" s="1"/>
  <c r="AZ7" i="11" s="1"/>
  <c r="AU6" i="11"/>
  <c r="AZ6" i="11" s="1"/>
  <c r="F5" i="7"/>
  <c r="C6" i="6" s="1"/>
  <c r="H4" i="4"/>
  <c r="G6" i="10"/>
  <c r="G7" i="10"/>
  <c r="G8" i="10"/>
  <c r="G9" i="10"/>
  <c r="G10" i="10"/>
  <c r="G12" i="10"/>
  <c r="G13" i="10"/>
  <c r="G14" i="10"/>
  <c r="G15" i="10"/>
  <c r="G16" i="10"/>
  <c r="G18" i="10"/>
  <c r="G17" i="10" s="1"/>
  <c r="G20" i="10"/>
  <c r="G21" i="10"/>
  <c r="G22" i="10"/>
  <c r="G23" i="10"/>
  <c r="G24" i="10"/>
  <c r="G26" i="10"/>
  <c r="G25" i="10" s="1"/>
  <c r="G5" i="10"/>
  <c r="E20" i="8" l="1"/>
  <c r="G4" i="14"/>
  <c r="AZ59" i="11"/>
  <c r="AZ16" i="11"/>
  <c r="AZ5" i="11"/>
  <c r="AZ66" i="11"/>
  <c r="AZ24" i="11"/>
  <c r="AU30" i="11"/>
  <c r="AZ30" i="11" s="1"/>
  <c r="AU50" i="11"/>
  <c r="AZ50" i="11" s="1"/>
  <c r="AU51" i="11"/>
  <c r="AZ51" i="11" s="1"/>
  <c r="AU58" i="11"/>
  <c r="AZ58" i="11" s="1"/>
  <c r="AZ52" i="11" s="1"/>
  <c r="AU36" i="11"/>
  <c r="AZ36" i="11" s="1"/>
  <c r="G19" i="10"/>
  <c r="G11" i="10"/>
  <c r="G4" i="10"/>
  <c r="G28" i="10" l="1"/>
  <c r="C8" i="6" s="1"/>
  <c r="AZ43" i="11"/>
  <c r="AZ29" i="11"/>
  <c r="AZ75" i="11" s="1"/>
  <c r="C10" i="6" s="1"/>
  <c r="F4" i="7"/>
  <c r="C4" i="6" s="1"/>
  <c r="F6" i="7"/>
  <c r="C7" i="6" s="1"/>
  <c r="D20" i="8" l="1"/>
  <c r="C20" i="8"/>
  <c r="C11" i="6" l="1"/>
  <c r="H13" i="5"/>
  <c r="H12" i="5"/>
  <c r="H11" i="5"/>
  <c r="H10" i="5" l="1"/>
  <c r="H9" i="5"/>
  <c r="H8" i="5"/>
  <c r="H7" i="5"/>
  <c r="H4" i="5"/>
  <c r="H6" i="5"/>
  <c r="H5" i="5"/>
  <c r="H8" i="4"/>
  <c r="H6" i="4"/>
  <c r="H5" i="4"/>
  <c r="H14" i="4"/>
  <c r="H13" i="4"/>
  <c r="H12" i="4"/>
  <c r="H11" i="4"/>
  <c r="H10" i="4"/>
  <c r="H9" i="4"/>
  <c r="H7" i="4"/>
  <c r="H14" i="5" l="1"/>
  <c r="H15" i="4"/>
  <c r="C9" i="6" l="1"/>
  <c r="C13" i="6" s="1"/>
</calcChain>
</file>

<file path=xl/sharedStrings.xml><?xml version="1.0" encoding="utf-8"?>
<sst xmlns="http://schemas.openxmlformats.org/spreadsheetml/2006/main" count="382" uniqueCount="208">
  <si>
    <t>ZEMİN</t>
  </si>
  <si>
    <t>TAVAN</t>
  </si>
  <si>
    <t>DUVAR</t>
  </si>
  <si>
    <t>adt</t>
  </si>
  <si>
    <t>AÇIKLAMA</t>
  </si>
  <si>
    <t>ÜRÜN AÇIKLAMASI</t>
  </si>
  <si>
    <t>BİRİM FİYAT</t>
  </si>
  <si>
    <t>MİKTAR</t>
  </si>
  <si>
    <t>BİRİM</t>
  </si>
  <si>
    <t>TOPLAM</t>
  </si>
  <si>
    <t>adet</t>
  </si>
  <si>
    <t>ÜRÜN SERİSİ</t>
  </si>
  <si>
    <t>TOPLAM MİKTAR</t>
  </si>
  <si>
    <t>m²</t>
  </si>
  <si>
    <t>kg</t>
  </si>
  <si>
    <t>mt</t>
  </si>
  <si>
    <t>MİKROSEMENT 30 KG(ESNEK YAPISI SAYESİNDE ÇATLAMALARA KARŞI DAYANIKLIDIR-KABARMA YAPMAZ)</t>
  </si>
  <si>
    <t>UYGULAMA ALANI</t>
  </si>
  <si>
    <t xml:space="preserve">ZEMİN SERAMİK </t>
  </si>
  <si>
    <t>DUVAR SERAMİK</t>
  </si>
  <si>
    <t>COMPACK BÖLME KONSTRUCTİON DAHİL</t>
  </si>
  <si>
    <t>ALÇI, SIVA BOYA VB. DUVAR KAPLAMALAR</t>
  </si>
  <si>
    <t>KAPI</t>
  </si>
  <si>
    <t>WC KAPILAR</t>
  </si>
  <si>
    <t>AHŞAP KAPILAR</t>
  </si>
  <si>
    <t>ALÇIPAN VB. TAVAN YAPILMASI VE KAPLAMASI DAHİL</t>
  </si>
  <si>
    <t>RUHSAT VE PROJELENDİRME</t>
  </si>
  <si>
    <t>ALTYAPI VE KANALİZASYON İŞLERİ</t>
  </si>
  <si>
    <t>İNCE İŞLER</t>
  </si>
  <si>
    <t>ELEKTRİK İŞLERİ</t>
  </si>
  <si>
    <t>MEKANİK İŞLER</t>
  </si>
  <si>
    <t>TUTAR</t>
  </si>
  <si>
    <t>GENEL TOPLAM</t>
  </si>
  <si>
    <t>MALZEME</t>
  </si>
  <si>
    <t>İŞÇİLİK</t>
  </si>
  <si>
    <t>1-SIHHİ TESİSAT İŞLERİ:</t>
  </si>
  <si>
    <t>Vitrifiye (klozet, lavabo, pisuvar) , Yer süzgeçleri , 10 m3 Paslanmaz Modüler su deposu, 12 m3 Galvaniz Modüler su deposu, Hidrofor, Boyler,  vanaları , işçilikler.</t>
  </si>
  <si>
    <t>2-ISITMA TESİSATI İŞLERİ:</t>
  </si>
  <si>
    <t>Duvar tipi yoğuşmalı kazanlar ve bacası, pompalar, genleşme tankları, kollektör imalatları, panel radyatörler ve vanaları, işçilikler.</t>
  </si>
  <si>
    <t>3-MÜŞTEREK TESİSAT İŞLERİ:</t>
  </si>
  <si>
    <t>Temiz su ve atık su tesisatları, ısıtma borulama tesisatı, yangın borulama tesisatı, boru izolasyonu, boyanması, kaynaklı imalat işleri vb. ortak tesisat ile alakalı malzeme ve işçilikler.</t>
  </si>
  <si>
    <t>4-HAVALANDIRMA VE KLİMA TESİSATI İŞLERİ:</t>
  </si>
  <si>
    <t>VRV klima sistemi, Taze hava klima santrali, taze hava ve egzost sistemi havalandırma tesisatı, menfezler, fanlar ve işçilikleri.</t>
  </si>
  <si>
    <t>5-OTOMATİK KONTROL TESİSATI İŞLERİ:</t>
  </si>
  <si>
    <t>6-MUTFAK TESİSATI İŞLERİ:</t>
  </si>
  <si>
    <t>7-YANGINDAN KORUNMA DONANIM VE TESİSATI İŞLERİ:</t>
  </si>
  <si>
    <t>8-SİFONİK SİSTEMİ VE  TESİSATI İŞLERİ:</t>
  </si>
  <si>
    <t>Sifonik Sistem; çatılar, teraslar  alanlarındaki yağmur sularını, hatlarda oluşturulan vakum kuvveti ile toplayıp deşarj eden ve binadan uzaklaştırılması</t>
  </si>
  <si>
    <t>ÇELİK TAŞIYICI SİSTEMLER VE KONTEYNER</t>
  </si>
  <si>
    <t>set</t>
  </si>
  <si>
    <t>MARKA/MODEL</t>
  </si>
  <si>
    <t>Cehpe ve Rüzgar Kolanlarının İmalatı</t>
  </si>
  <si>
    <t>Çatı Makasları İmalatı</t>
  </si>
  <si>
    <t>Kiriş İmalatı</t>
  </si>
  <si>
    <t>Ara Kat Taşıyıcı Kirişleri İmalatı</t>
  </si>
  <si>
    <t xml:space="preserve">Ara Kat Aşıkları İmalatı </t>
  </si>
  <si>
    <t>Çatı ve Cephe Çaprazları İmalatı</t>
  </si>
  <si>
    <t>HEA 400</t>
  </si>
  <si>
    <t>IPE 400</t>
  </si>
  <si>
    <t>HEA 280</t>
  </si>
  <si>
    <t>IPE 360</t>
  </si>
  <si>
    <t>IPE 300</t>
  </si>
  <si>
    <t>CFCHS 89,6-4.0</t>
  </si>
  <si>
    <t>Cephe Aşıkları imalatı</t>
  </si>
  <si>
    <t>Çatı Aşıkları İmalatı</t>
  </si>
  <si>
    <t>Cephe Sandiviç Panel Kaplama</t>
  </si>
  <si>
    <t>Çatı Sandiviç Panel Kaplama</t>
  </si>
  <si>
    <t>80x120x4,00</t>
  </si>
  <si>
    <t>200x200x6,00</t>
  </si>
  <si>
    <t>CC200-5-30-100</t>
  </si>
  <si>
    <t>m2</t>
  </si>
  <si>
    <t>Merdiven İmalatı ve Montajının Yapılması</t>
  </si>
  <si>
    <t>IPE 160</t>
  </si>
  <si>
    <t>Plakalar</t>
  </si>
  <si>
    <t>Baklava Sac (ST37 - 120X240 CM)</t>
  </si>
  <si>
    <t>Cıvata ve Somunlar</t>
  </si>
  <si>
    <t>Tijler</t>
  </si>
  <si>
    <t>Vidalar (Trapez Vida Panel İçin)</t>
  </si>
  <si>
    <t>Siyah Sac</t>
  </si>
  <si>
    <t>Metrik 4.8 Kalite</t>
  </si>
  <si>
    <t>120mm 4.8 Kalite</t>
  </si>
  <si>
    <t>Statik Yapı İşçiliği</t>
  </si>
  <si>
    <t>Cephe İşçiliği</t>
  </si>
  <si>
    <t>Merdiven İşçiliği</t>
  </si>
  <si>
    <t>Bağlantı Elemanları</t>
  </si>
  <si>
    <t xml:space="preserve">Konteyner </t>
  </si>
  <si>
    <t>KAT BETONLARI</t>
  </si>
  <si>
    <t>BAHÇE
ÇEVRE</t>
  </si>
  <si>
    <t>1.KAT</t>
  </si>
  <si>
    <t>2.KAT</t>
  </si>
  <si>
    <t>MARKA</t>
  </si>
  <si>
    <t>TOPLAM
TUTAR</t>
  </si>
  <si>
    <t>GİRİŞ</t>
  </si>
  <si>
    <t>GİRİŞ FUAYE
SERGİ ALANI</t>
  </si>
  <si>
    <t>ANFİ ALTI
DEPO</t>
  </si>
  <si>
    <t>WC</t>
  </si>
  <si>
    <t>GEDİK
FORUM</t>
  </si>
  <si>
    <t>TOPLANTI
ODASI</t>
  </si>
  <si>
    <t>AKADEMİK
BİRİMLER</t>
  </si>
  <si>
    <t>BİLGİSAYAR
LAB.</t>
  </si>
  <si>
    <t>BÖLÜNEBİLİR
DERSLİK</t>
  </si>
  <si>
    <t>KAFETERYA</t>
  </si>
  <si>
    <t>DERSLİK</t>
  </si>
  <si>
    <t>MUTFAK</t>
  </si>
  <si>
    <t>OFİS</t>
  </si>
  <si>
    <t>FUAYE</t>
  </si>
  <si>
    <t>TASARIM
STUDYOSU</t>
  </si>
  <si>
    <t>AYDINLATMA-PRİZ TESİSATI</t>
  </si>
  <si>
    <t>PRİZ</t>
  </si>
  <si>
    <t>ADET</t>
  </si>
  <si>
    <t>PRİZ MASA</t>
  </si>
  <si>
    <t>AYDINLATMA ARMATÜRÜ/SPOT</t>
  </si>
  <si>
    <t>BOLAT AYDINLATMA</t>
  </si>
  <si>
    <t>BİNA CEPHE AYDINLATMA</t>
  </si>
  <si>
    <t>KAPI ÜSTÜ AYDINLATMA</t>
  </si>
  <si>
    <t>EXİT</t>
  </si>
  <si>
    <t>TERAS AYDINLATMA</t>
  </si>
  <si>
    <t>BAHÇE AYDINLATMA</t>
  </si>
  <si>
    <t>ANAHTAR</t>
  </si>
  <si>
    <t>ELEKTRİK DAĞITIM PANOLARI</t>
  </si>
  <si>
    <t>ELEKTRİK PANOSU ADP</t>
  </si>
  <si>
    <t>ELEKTRİK PANOSU KAT PANOSU</t>
  </si>
  <si>
    <t>ELEKTRİK PANOSU KAFETERYA</t>
  </si>
  <si>
    <t>ELEKTRİK PANOSU ÇEVRE AYDINLATMA</t>
  </si>
  <si>
    <t>ELEKTRİK PANOSU YANGIN POMPA MOTOR GURUBU (SADECE İŞÇİLİK)</t>
  </si>
  <si>
    <t>MCC PANOSU (VRV DIŞ ÜNTELER VB...)</t>
  </si>
  <si>
    <t>UPS ELEKTRİK PANOSU</t>
  </si>
  <si>
    <t>UPS -ASANSÖR VE KABLO TAŞIMA</t>
  </si>
  <si>
    <t>UPS 10kVA, 10DK, 3FAZ GİRİŞ/ÇIKIŞ</t>
  </si>
  <si>
    <t xml:space="preserve">PLATFORM ASANSÖR </t>
  </si>
  <si>
    <t>KABLO TAVASI</t>
  </si>
  <si>
    <t>METRE</t>
  </si>
  <si>
    <t>PARAPET KANAL</t>
  </si>
  <si>
    <t>SORTİLER-KOLON KABLOLARI</t>
  </si>
  <si>
    <t>PRİZ SORTİSİ</t>
  </si>
  <si>
    <t>KAYAR KAPI SORTİSİ</t>
  </si>
  <si>
    <t>HAVA PERDESİ SORTİSİ</t>
  </si>
  <si>
    <t>PLATFORM ASANSÖR SORTİSİ</t>
  </si>
  <si>
    <t>ANAHTAR SORTİSİ</t>
  </si>
  <si>
    <t>ANAHTARSIZ SORTİSİ</t>
  </si>
  <si>
    <t>PARALEL SORTİSİ</t>
  </si>
  <si>
    <t>VRV SORTİSİ</t>
  </si>
  <si>
    <t>TERMOSTAT SORTİSİ</t>
  </si>
  <si>
    <t>3x120+70 N2XH KABLO ANA BESLEME</t>
  </si>
  <si>
    <t>TRANŞE İŞLERİ</t>
  </si>
  <si>
    <t>5x10 N2XH FE180 KABLO YANGIN POMPA-MOTOR GURUBU</t>
  </si>
  <si>
    <t>KOLON KABLOSU (PANO BESLEMELERİ İÇİN)</t>
  </si>
  <si>
    <t>YANGIN ALARM VE İHBAR TESİSATI</t>
  </si>
  <si>
    <t>YANGIN DEDEKTÖRÜ</t>
  </si>
  <si>
    <t>YANGIN BUTONU</t>
  </si>
  <si>
    <t>SİREN</t>
  </si>
  <si>
    <t>YANGIN MODÜLÜ</t>
  </si>
  <si>
    <t>YANGIN PANELİ</t>
  </si>
  <si>
    <t>HARİCİ GÜÇ KAYNAĞI</t>
  </si>
  <si>
    <t>YANGIN SORTİSİ</t>
  </si>
  <si>
    <t>SİREN SORTİSİ</t>
  </si>
  <si>
    <t>ANONS TESİSATI</t>
  </si>
  <si>
    <t>HOPARLÖR</t>
  </si>
  <si>
    <t>ANONS İSTASYONU</t>
  </si>
  <si>
    <t>DİJİTAL ÇOKLU SES VE MÜZİK ÇALAR</t>
  </si>
  <si>
    <t>SESLENDİRME SİSTEM PANELİ</t>
  </si>
  <si>
    <t>26U RACK KABİN VE AKSESUARLARI</t>
  </si>
  <si>
    <t>SET</t>
  </si>
  <si>
    <t>HOPARLÖR SORTİSİ</t>
  </si>
  <si>
    <t>DATA&amp;TELEFON TESİSATI</t>
  </si>
  <si>
    <t>DATA SORTİSİ</t>
  </si>
  <si>
    <t>DATA PRİZİ</t>
  </si>
  <si>
    <t>TELEFON PRİZİ</t>
  </si>
  <si>
    <t>TELEFON SORTİSİ</t>
  </si>
  <si>
    <t>DATA/TELEFON MERKEZİ</t>
  </si>
  <si>
    <t>WIRELESS</t>
  </si>
  <si>
    <t>CCTV</t>
  </si>
  <si>
    <t>KAMERA</t>
  </si>
  <si>
    <t>42U RACK KABİN (DATA-TEL-CCTV) VE AKSESUARLARI</t>
  </si>
  <si>
    <t>MONİTÖR</t>
  </si>
  <si>
    <t>NVR</t>
  </si>
  <si>
    <t>POE SWITCH</t>
  </si>
  <si>
    <t>HARD DISK</t>
  </si>
  <si>
    <t>KAMERA SORTİSİ</t>
  </si>
  <si>
    <r>
      <rPr>
        <sz val="10"/>
        <color rgb="FFFF0000"/>
        <rFont val="Calibri"/>
        <family val="2"/>
        <charset val="162"/>
        <scheme val="minor"/>
      </rPr>
      <t xml:space="preserve">Kapı Elementleri 1800 mm x 2200 mm  </t>
    </r>
    <r>
      <rPr>
        <sz val="10"/>
        <color theme="1"/>
        <rFont val="Calibri"/>
        <family val="2"/>
        <charset val="162"/>
        <scheme val="minor"/>
      </rPr>
      <t xml:space="preserve">                                                                                   *2 kanat kapı.
*Sistem:IQ Formo Yalitimli Seri Kapı İçe açılır 2-kanat Menteşe                                             *Sol Profiller: Ral Renk 2
*2 x 2x4mm 4+16+4 ISICAM KLASİK
*Kasa  : 355201 (49 mm)
*Kapı Kanadı: 355219 (70 mm) Makarali  Kilit Karsiligi Naturel Eloksal
*U Boru Kol 32*50*350 Naturel Eloksal  Siyah
*Cift Kanat Pasif Kanat Gizli Kollu Tijli Acilim Ithal U Boru                                                             *Kol 32*50*350 Naturel Eloksal  Siyah
*Iki Yaprakli Kapi Menteşesi (Xl)  Siyah Iki Yaprakli Kapi Menteşesi (Xl)  Siyah
*Barel 164 Gnc  86 Mm( 26+10+50) Saten 35X85 Makarali                                                                       *Barelsiz Gomme Kapi Kilidi</t>
    </r>
  </si>
  <si>
    <r>
      <rPr>
        <sz val="10"/>
        <color rgb="FFFF0000"/>
        <rFont val="Calibri"/>
        <family val="2"/>
        <charset val="162"/>
        <scheme val="minor"/>
      </rPr>
      <t xml:space="preserve">Kapı Elementleri 900 mm x 2200 mm    </t>
    </r>
    <r>
      <rPr>
        <sz val="10"/>
        <color theme="1"/>
        <rFont val="Calibri"/>
        <family val="2"/>
        <charset val="162"/>
        <scheme val="minor"/>
      </rPr>
      <t xml:space="preserve">                                                         *Tek kanat kapı. Sistem:IQ Formo Yalitimli Seri
*Kapı İçe açılır 1-kanat Menteşe                                                                               *Sol Profiller: Ral Renk 2
*1 x 2x4mm 4+16+4 ISICAM KLASİK
*Kasa  : 355201 (49 mm)
*Kapı Kanadı: 355219 (70 mm) Stp Kasa Pim Karşiliği
*Stp Kanat Pim Takimi Dilli Kilit Karsiligi Krom
*Iq Dizayn Yayli Rozetli Kapi Kolu 140 Mm Std.Renkli Siyah
*Altum  Cephe Tij Profili  C 35, 1954 mm Iki Yaprakli Kapi *Menteşesi (Xl)  Siyah Tijli-Dilli Kapi Kilidi ( 35*85 )
*Barel 164 Gnc  86 Mm( 26+10+50) Saten</t>
    </r>
  </si>
  <si>
    <r>
      <rPr>
        <sz val="10"/>
        <color rgb="FFFF0000"/>
        <rFont val="Calibri"/>
        <family val="2"/>
        <charset val="162"/>
        <scheme val="minor"/>
      </rPr>
      <t>Kapı Elementleri 4000 mm x 2200 mm,</t>
    </r>
    <r>
      <rPr>
        <sz val="10"/>
        <color theme="1"/>
        <rFont val="Calibri"/>
        <family val="2"/>
        <charset val="162"/>
        <scheme val="minor"/>
      </rPr>
      <t xml:space="preserve">                                                                               Ünite içeriği:İki Sabit Alan ve 2 kanat kapı.
Sistem:IQ Formo Yalitimli Seri Kapı İçe açılır 2-kanat Menteşe Sol Profiller: Ral Renk 2
4 x 2x4mm 4+16+4 ISICAM KLASİK
Kasa  : 355201 (49 mm), 355331 (140 mm)
Düşey/Yatay Kayıt: 355242 (69 mm)
Kapı Kanadı: 355219 (70 mm) Makarali  Kilit Karsiligi Naturel Eloksal
U Boru Kol 20*25*150 Pres Veya Renkli  Siyah Cift Kanat Pasif Kanat Gizli Kollu Tijli Acilim Ithal U Boru Kol 20*25*150 Pres Veya Renkli  Siyah Iki Yaprakli Kapi Menteşesi (Xl)  Siyah
Iki Yaprakli Kapi Menteşesi (Xl)  Siyah Barel 164 Gnc  86 Mm( 26+10+50) Saten 35X85 Makarali Barelsiz Gomme Kapi Kilidi</t>
    </r>
  </si>
  <si>
    <r>
      <rPr>
        <sz val="10"/>
        <color rgb="FFFF0000"/>
        <rFont val="Calibri"/>
        <family val="2"/>
        <charset val="162"/>
        <scheme val="minor"/>
      </rPr>
      <t xml:space="preserve">Pencere Elementleri 9000 mm x 1000 mm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162"/>
        <scheme val="minor"/>
      </rPr>
      <t xml:space="preserve"> *Ünite içeriği:Altı Sabit Alan.
*Sistem:IQ Formo Yalitimli Seri Profiller: Ral Renk 2
*6 x 2x4mm 4+16+4 ISICAM KLASİK
*Kasa  : 355201 (49 mm)
*Düşey/Yatay Kayıt: 355242 (69 mm)</t>
    </r>
  </si>
  <si>
    <r>
      <rPr>
        <sz val="10"/>
        <color rgb="FFFF0000"/>
        <rFont val="Calibri"/>
        <family val="2"/>
        <charset val="162"/>
        <scheme val="minor"/>
      </rPr>
      <t xml:space="preserve">Pencere Elementleri 6000 mm x 1000 mm                                                 * </t>
    </r>
    <r>
      <rPr>
        <sz val="10"/>
        <color theme="1"/>
        <rFont val="Calibri"/>
        <family val="2"/>
        <charset val="162"/>
        <scheme val="minor"/>
      </rPr>
      <t>Ünite içeriği:Altı Sabit Alan.
*Sistem:IQ Formo Yalitimli Seri Profiller: Ral Renk 2
*6 x 2x4mm 4+16+4 ISICAM KLASİK
*Kasa  : 355201 (49 mm)
*Düşey/Yatay Kayıt: 355242 (69 mm)</t>
    </r>
  </si>
  <si>
    <r>
      <rPr>
        <sz val="10"/>
        <color rgb="FFFF0000"/>
        <rFont val="Calibri"/>
        <family val="2"/>
        <charset val="162"/>
        <scheme val="minor"/>
      </rPr>
      <t xml:space="preserve">Pencere Elementleri 9600 mm x 1000 mm  </t>
    </r>
    <r>
      <rPr>
        <sz val="10"/>
        <color theme="1"/>
        <rFont val="Calibri"/>
        <family val="2"/>
        <charset val="162"/>
        <scheme val="minor"/>
      </rPr>
      <t xml:space="preserve">                                                                  *Ünite içeriği:Altı Sabit Alan.
*Sistem:IQ Formo Yalitimli Seri Profiller: Ral Renk 2
*6 x 2x4mm 4+16+4 ISICAM KLASİK
*Kasa  : 355201 (49 mm)
*Düşey/Yatay Kayıt: 355242 (69 mm)</t>
    </r>
  </si>
  <si>
    <r>
      <rPr>
        <sz val="10"/>
        <color rgb="FFFF0000"/>
        <rFont val="Calibri"/>
        <family val="2"/>
        <charset val="162"/>
        <scheme val="minor"/>
      </rPr>
      <t>Pencere Elementleri 7600 mm x 1000 mm                                                                          *</t>
    </r>
    <r>
      <rPr>
        <sz val="10"/>
        <color theme="1"/>
        <rFont val="Calibri"/>
        <family val="2"/>
        <charset val="162"/>
        <scheme val="minor"/>
      </rPr>
      <t xml:space="preserve"> Ünite içeriği:Altı Sabit Alan.
*Sistem:IQ Formo Yalitimli Seri Profiller: Ral Renk 2
*6 x 2x4mm 4+16+4 ISICAM KLASİK
*Kasa  : 355201 (49 mm)
*Düşey/Yatay Kayıt: 355242 (69 mm)</t>
    </r>
  </si>
  <si>
    <r>
      <rPr>
        <sz val="10"/>
        <color rgb="FFFF0000"/>
        <rFont val="Calibri"/>
        <family val="2"/>
        <charset val="162"/>
        <scheme val="minor"/>
      </rPr>
      <t xml:space="preserve">Pencere Elementi 4000 mm x 1000 mm    </t>
    </r>
    <r>
      <rPr>
        <sz val="10"/>
        <color theme="1"/>
        <rFont val="Calibri"/>
        <family val="2"/>
        <charset val="162"/>
        <scheme val="minor"/>
      </rPr>
      <t xml:space="preserve">                                              *Ünite içeriği:Dört Sabit Alan.
*Sistem:IQ Formo Yalitimli Seri Profiller: Ral Renk 2
*4 x 2x4mm 4+16+4 ISICAM KLASİK
*Kasa  : 355201 (49 mm)
*Düşey/Yatay Kayıt: 355242 (69 mm)</t>
    </r>
  </si>
  <si>
    <r>
      <rPr>
        <sz val="10"/>
        <color rgb="FFFF0000"/>
        <rFont val="Calibri"/>
        <family val="2"/>
        <charset val="162"/>
        <scheme val="minor"/>
      </rPr>
      <t xml:space="preserve">Pencere Elementleri 4000 mm x 2000 mm    </t>
    </r>
    <r>
      <rPr>
        <sz val="10"/>
        <color theme="1"/>
        <rFont val="Calibri"/>
        <family val="2"/>
        <charset val="162"/>
        <scheme val="minor"/>
      </rPr>
      <t xml:space="preserve">                                     *Ünite içeriği:Sekiz Sabit Alan.
*Sistem:IQ Formo Yalitimli Seri Profiller: Ral Renk 2
*8 x 2x4mm 4+16+4 ISICAM KLASİK
*Kasa  : 355201 (49 mm)
*Düşey/Yatay Kayıt: 355242 (69 mm)</t>
    </r>
  </si>
  <si>
    <r>
      <rPr>
        <sz val="10"/>
        <color rgb="FFFF0000"/>
        <rFont val="Calibri"/>
        <family val="2"/>
        <charset val="162"/>
        <scheme val="minor"/>
      </rPr>
      <t xml:space="preserve">Pencere Elementleri 9000 mm x 2000 mm </t>
    </r>
    <r>
      <rPr>
        <sz val="10"/>
        <color theme="1"/>
        <rFont val="Calibri"/>
        <family val="2"/>
        <charset val="162"/>
        <scheme val="minor"/>
      </rPr>
      <t xml:space="preserve">                                                     * Ünite içeriği:Oniki Sabit Alan.
*Sistem:IQ Formo Yalitimli Seri Profiller: Ral Renk 2
12 x 2x4mm 4+16+4 ISICAM KLASİK
Kasa  : 355201 (49 mm)
Düşey/Yatay Kayıt: 355242 (69 mm)</t>
    </r>
  </si>
  <si>
    <r>
      <rPr>
        <sz val="10"/>
        <color rgb="FFFF0000"/>
        <rFont val="Calibri"/>
        <family val="2"/>
        <charset val="162"/>
        <scheme val="minor"/>
      </rPr>
      <t xml:space="preserve">Sürme Kapı Elementleri 2000 mm x 2200 mm                                                      </t>
    </r>
    <r>
      <rPr>
        <sz val="10"/>
        <color theme="1"/>
        <rFont val="Calibri"/>
        <family val="2"/>
        <charset val="162"/>
        <scheme val="minor"/>
      </rPr>
      <t xml:space="preserve">
*Sistem:IQ SERENAD-S
*Profiller: Ral Renk 2
*4 x 2x4mm 4+16+4 ISICAM KLASİK
*Kasa  : 353550 (45 mm)
*Pencere Kanadı: 353553 (32 mm), 353552 (88 mm)                                        (Siyah)
*Iq Dizayn Kare Pimli Kol 180 Mm Std.Renkli                                                     * Siyah Surme Sistem Cs Arkalik Tutamak  Siyah
*Surme  Multi Sabit  Havuz Kol  Siyah
*Seranad Kanat Pvc Ispanyolet Adaptor Prf  Siyah, 1927 mm
*Surme Ispanyolet 140Cm . / 7,5 / Zp Dec
*Serenad 45' Kanat  Surme Ispanyolet Karsiligi  Siyah</t>
    </r>
  </si>
  <si>
    <t>KABA YAPI TEMEL  İŞLERİ</t>
  </si>
  <si>
    <t>Kalıp</t>
  </si>
  <si>
    <r>
      <t>m</t>
    </r>
    <r>
      <rPr>
        <vertAlign val="superscript"/>
        <sz val="11"/>
        <color theme="1"/>
        <rFont val="Calibri (Gövde)"/>
        <charset val="162"/>
      </rPr>
      <t>2</t>
    </r>
  </si>
  <si>
    <t>Beton</t>
  </si>
  <si>
    <t>Demir</t>
  </si>
  <si>
    <r>
      <t>m</t>
    </r>
    <r>
      <rPr>
        <vertAlign val="superscript"/>
        <sz val="11"/>
        <color theme="1"/>
        <rFont val="Calibri (Gövde)"/>
        <charset val="162"/>
      </rPr>
      <t>3</t>
    </r>
  </si>
  <si>
    <t>0,5x50x0,5</t>
  </si>
  <si>
    <t xml:space="preserve">0,5x50x0,5 </t>
  </si>
  <si>
    <t>GEDİK ÜNİVERSİTESİ YAPISAL ÇELİK BİNA İNŞAATI</t>
  </si>
  <si>
    <t>GEDİK ÜNİVERSİTESİ YAPISAL ÇELİK BİNA İNŞAATI (TEMEL KEŞFİ)</t>
  </si>
  <si>
    <t>GEDİK ÜNİVERSİTESİ YAPISAL ÇELİK BİNA İNŞAATI (ÇELİK KEŞFİ)</t>
  </si>
  <si>
    <t>PVC 2X20 MT (M2 10KG ŞAP-PVC İŞCİLİK-ASTAR-KEP-KAYNAK-BALLYYAPIŞTIRICI DAHİL FİYAT)</t>
  </si>
  <si>
    <t>Yangın dolabına göre tesisat, yangın pompa grubu, itfaiye su verme ve alma ağızları, malzeme işçilik.Sistem yangın dolabına ilave olarak sprinkler ve hidrant sistemi zorunlu ise belirtilmelidir</t>
  </si>
  <si>
    <t>EPOKSİ REÇİNE 20 KG (ÇELİK YAPIDA ESNEMELERE KARŞI SELF VE MEVCUT BETONDAKİ ÇATLAMALAR İÇİN EKSTRA DAYANIKLILIK)</t>
  </si>
  <si>
    <t>Kafeterya paslanmaz çelik davulumbazı, yağ tutucu tezgah altı, kitchenetlerin ev tipi aspiratörler</t>
  </si>
  <si>
    <t>Kazanlar, klima santrali otomasyon işleri.</t>
  </si>
  <si>
    <t>ISO Konteyner*</t>
  </si>
  <si>
    <t>*Teknik Şartnamedeki konteyner şartları geçerlidir.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</si>
</sst>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#,##0.00\ &quot;TL&quot;"/>
    <numFmt numFmtId="165" formatCode="&quot;₺&quot;#,##0.00"/>
    <numFmt numFmtId="166" formatCode="_-[$€-2]\ * #,##0.00_-;\-[$€-2]\ * #,##0.00_-;_-[$€-2]\ 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8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vertAlign val="superscript"/>
      <sz val="11"/>
      <color theme="1"/>
      <name val="Calibri (Gövde)"/>
      <charset val="16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7" fillId="0" borderId="0"/>
    <xf numFmtId="0" fontId="20" fillId="0" borderId="0"/>
    <xf numFmtId="9" fontId="21" fillId="0" borderId="0" applyFont="0" applyFill="0" applyBorder="0" applyAlignment="0" applyProtection="0"/>
  </cellStyleXfs>
  <cellXfs count="140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4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1" fillId="0" borderId="0" xfId="3" applyAlignment="1">
      <alignment vertical="center"/>
    </xf>
    <xf numFmtId="0" fontId="1" fillId="0" borderId="0" xfId="3" applyAlignment="1">
      <alignment horizontal="center" vertical="center"/>
    </xf>
    <xf numFmtId="0" fontId="4" fillId="0" borderId="0" xfId="3" applyFont="1" applyAlignment="1">
      <alignment horizontal="left" vertical="top" wrapText="1"/>
    </xf>
    <xf numFmtId="0" fontId="5" fillId="0" borderId="0" xfId="3" applyFont="1" applyAlignment="1">
      <alignment horizontal="left" vertical="top"/>
    </xf>
    <xf numFmtId="0" fontId="3" fillId="0" borderId="0" xfId="3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4" fontId="0" fillId="0" borderId="0" xfId="2" applyFont="1"/>
    <xf numFmtId="0" fontId="8" fillId="0" borderId="0" xfId="4" applyFont="1" applyAlignment="1">
      <alignment horizontal="center" vertical="center" wrapText="1"/>
    </xf>
    <xf numFmtId="0" fontId="8" fillId="0" borderId="0" xfId="4" applyFont="1" applyAlignment="1">
      <alignment vertical="center" wrapText="1"/>
    </xf>
    <xf numFmtId="0" fontId="9" fillId="0" borderId="0" xfId="4" applyFont="1" applyAlignment="1">
      <alignment vertical="center" wrapText="1"/>
    </xf>
    <xf numFmtId="0" fontId="12" fillId="0" borderId="0" xfId="4" applyFont="1" applyAlignment="1">
      <alignment vertical="center" wrapText="1"/>
    </xf>
    <xf numFmtId="164" fontId="10" fillId="0" borderId="0" xfId="4" applyNumberFormat="1" applyFont="1" applyAlignment="1">
      <alignment horizontal="right" vertical="center" wrapText="1"/>
    </xf>
    <xf numFmtId="0" fontId="10" fillId="0" borderId="0" xfId="4" applyFont="1" applyAlignment="1">
      <alignment vertical="center" wrapText="1"/>
    </xf>
    <xf numFmtId="44" fontId="0" fillId="0" borderId="0" xfId="0" applyNumberFormat="1"/>
    <xf numFmtId="0" fontId="3" fillId="2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3" fillId="2" borderId="16" xfId="3" applyFont="1" applyFill="1" applyBorder="1" applyAlignment="1">
      <alignment horizontal="center" vertical="center"/>
    </xf>
    <xf numFmtId="164" fontId="10" fillId="3" borderId="1" xfId="4" applyNumberFormat="1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64" fontId="10" fillId="3" borderId="18" xfId="4" applyNumberFormat="1" applyFont="1" applyFill="1" applyBorder="1" applyAlignment="1">
      <alignment horizontal="center" vertical="center" wrapText="1"/>
    </xf>
    <xf numFmtId="0" fontId="10" fillId="4" borderId="8" xfId="4" applyFont="1" applyFill="1" applyBorder="1" applyAlignment="1">
      <alignment vertical="center" wrapText="1"/>
    </xf>
    <xf numFmtId="0" fontId="7" fillId="0" borderId="8" xfId="4" applyBorder="1" applyAlignment="1">
      <alignment vertical="center" wrapText="1"/>
    </xf>
    <xf numFmtId="0" fontId="11" fillId="0" borderId="4" xfId="4" applyFont="1" applyBorder="1" applyAlignment="1">
      <alignment horizontal="right" vertical="center" wrapText="1"/>
    </xf>
    <xf numFmtId="166" fontId="0" fillId="0" borderId="1" xfId="0" applyNumberFormat="1" applyBorder="1"/>
    <xf numFmtId="166" fontId="10" fillId="4" borderId="1" xfId="4" applyNumberFormat="1" applyFont="1" applyFill="1" applyBorder="1" applyAlignment="1">
      <alignment vertical="center" wrapText="1"/>
    </xf>
    <xf numFmtId="0" fontId="0" fillId="0" borderId="8" xfId="0" applyBorder="1"/>
    <xf numFmtId="43" fontId="0" fillId="0" borderId="18" xfId="0" applyNumberFormat="1" applyBorder="1"/>
    <xf numFmtId="0" fontId="0" fillId="0" borderId="12" xfId="0" applyBorder="1"/>
    <xf numFmtId="0" fontId="0" fillId="0" borderId="17" xfId="0" applyBorder="1"/>
    <xf numFmtId="0" fontId="0" fillId="0" borderId="10" xfId="0" applyBorder="1"/>
    <xf numFmtId="0" fontId="14" fillId="0" borderId="1" xfId="3" applyFont="1" applyBorder="1" applyAlignment="1">
      <alignment horizontal="center" vertical="center" wrapText="1"/>
    </xf>
    <xf numFmtId="43" fontId="14" fillId="0" borderId="1" xfId="1" applyFont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3" fillId="2" borderId="22" xfId="3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43" fontId="0" fillId="0" borderId="5" xfId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6" fillId="0" borderId="21" xfId="0" applyFont="1" applyBorder="1" applyAlignment="1">
      <alignment vertical="center"/>
    </xf>
    <xf numFmtId="0" fontId="16" fillId="0" borderId="21" xfId="0" applyFont="1" applyBorder="1" applyAlignment="1">
      <alignment vertical="center" wrapText="1"/>
    </xf>
    <xf numFmtId="0" fontId="17" fillId="0" borderId="21" xfId="0" applyFont="1" applyBorder="1" applyAlignment="1">
      <alignment horizontal="right"/>
    </xf>
    <xf numFmtId="0" fontId="10" fillId="2" borderId="2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17" xfId="0" applyFont="1" applyBorder="1" applyAlignment="1">
      <alignment vertical="center"/>
    </xf>
    <xf numFmtId="166" fontId="0" fillId="0" borderId="0" xfId="0" applyNumberFormat="1"/>
    <xf numFmtId="0" fontId="10" fillId="2" borderId="8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10" fillId="2" borderId="18" xfId="3" applyFont="1" applyFill="1" applyBorder="1" applyAlignment="1">
      <alignment horizontal="center" vertical="center"/>
    </xf>
    <xf numFmtId="0" fontId="22" fillId="0" borderId="1" xfId="3" applyFont="1" applyBorder="1" applyAlignment="1">
      <alignment horizontal="left" vertical="top" wrapText="1"/>
    </xf>
    <xf numFmtId="0" fontId="24" fillId="3" borderId="12" xfId="0" applyFont="1" applyFill="1" applyBorder="1" applyAlignment="1">
      <alignment vertical="center"/>
    </xf>
    <xf numFmtId="0" fontId="24" fillId="3" borderId="16" xfId="0" applyFont="1" applyFill="1" applyBorder="1"/>
    <xf numFmtId="0" fontId="24" fillId="3" borderId="0" xfId="0" applyFont="1" applyFill="1"/>
    <xf numFmtId="0" fontId="24" fillId="3" borderId="17" xfId="0" applyFont="1" applyFill="1" applyBorder="1"/>
    <xf numFmtId="0" fontId="6" fillId="3" borderId="1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 wrapText="1"/>
    </xf>
    <xf numFmtId="44" fontId="0" fillId="0" borderId="1" xfId="2" applyFont="1" applyBorder="1" applyAlignment="1">
      <alignment vertical="center"/>
    </xf>
    <xf numFmtId="44" fontId="0" fillId="0" borderId="18" xfId="2" applyFont="1" applyBorder="1" applyAlignment="1">
      <alignment vertical="center"/>
    </xf>
    <xf numFmtId="44" fontId="0" fillId="0" borderId="5" xfId="2" applyFont="1" applyBorder="1" applyAlignment="1">
      <alignment vertical="center"/>
    </xf>
    <xf numFmtId="44" fontId="0" fillId="0" borderId="11" xfId="2" applyFont="1" applyBorder="1" applyAlignment="1">
      <alignment vertical="center"/>
    </xf>
    <xf numFmtId="44" fontId="16" fillId="0" borderId="21" xfId="2" applyFont="1" applyBorder="1" applyAlignment="1">
      <alignment vertical="center"/>
    </xf>
    <xf numFmtId="165" fontId="10" fillId="4" borderId="18" xfId="4" applyNumberFormat="1" applyFont="1" applyFill="1" applyBorder="1" applyAlignment="1">
      <alignment vertical="center" wrapText="1"/>
    </xf>
    <xf numFmtId="165" fontId="0" fillId="0" borderId="18" xfId="0" applyNumberFormat="1" applyBorder="1"/>
    <xf numFmtId="44" fontId="0" fillId="0" borderId="1" xfId="0" applyNumberFormat="1" applyBorder="1"/>
    <xf numFmtId="165" fontId="10" fillId="4" borderId="1" xfId="4" applyNumberFormat="1" applyFont="1" applyFill="1" applyBorder="1" applyAlignment="1">
      <alignment vertical="center" wrapText="1"/>
    </xf>
    <xf numFmtId="165" fontId="0" fillId="0" borderId="1" xfId="0" applyNumberFormat="1" applyBorder="1"/>
    <xf numFmtId="44" fontId="14" fillId="0" borderId="1" xfId="3" applyNumberFormat="1" applyFont="1" applyBorder="1" applyAlignment="1">
      <alignment horizontal="right" vertical="center"/>
    </xf>
    <xf numFmtId="44" fontId="15" fillId="0" borderId="18" xfId="2" applyFont="1" applyBorder="1" applyAlignment="1">
      <alignment horizontal="right" vertical="center"/>
    </xf>
    <xf numFmtId="44" fontId="11" fillId="5" borderId="11" xfId="2" applyFont="1" applyFill="1" applyBorder="1" applyAlignment="1">
      <alignment horizontal="right" vertical="center" wrapText="1"/>
    </xf>
    <xf numFmtId="44" fontId="17" fillId="5" borderId="21" xfId="2" applyFont="1" applyFill="1" applyBorder="1" applyAlignment="1">
      <alignment horizontal="right" vertical="center" wrapText="1"/>
    </xf>
    <xf numFmtId="44" fontId="10" fillId="4" borderId="1" xfId="4" applyNumberFormat="1" applyFont="1" applyFill="1" applyBorder="1" applyAlignment="1">
      <alignment horizontal="right" vertical="center" wrapText="1"/>
    </xf>
    <xf numFmtId="44" fontId="10" fillId="4" borderId="18" xfId="4" applyNumberFormat="1" applyFont="1" applyFill="1" applyBorder="1" applyAlignment="1">
      <alignment horizontal="right" vertical="center" wrapText="1"/>
    </xf>
    <xf numFmtId="44" fontId="7" fillId="0" borderId="1" xfId="4" applyNumberFormat="1" applyBorder="1" applyAlignment="1">
      <alignment horizontal="right" vertical="center" wrapText="1"/>
    </xf>
    <xf numFmtId="44" fontId="7" fillId="0" borderId="18" xfId="4" applyNumberFormat="1" applyBorder="1" applyAlignment="1">
      <alignment horizontal="right" vertical="center" wrapText="1"/>
    </xf>
    <xf numFmtId="44" fontId="10" fillId="0" borderId="1" xfId="4" applyNumberFormat="1" applyFont="1" applyBorder="1" applyAlignment="1">
      <alignment horizontal="right" vertical="center" wrapText="1"/>
    </xf>
    <xf numFmtId="44" fontId="7" fillId="0" borderId="1" xfId="4" applyNumberFormat="1" applyBorder="1" applyAlignment="1">
      <alignment vertical="center" wrapText="1"/>
    </xf>
    <xf numFmtId="44" fontId="11" fillId="5" borderId="5" xfId="2" applyFont="1" applyFill="1" applyBorder="1" applyAlignment="1">
      <alignment horizontal="right" vertical="center" wrapText="1"/>
    </xf>
    <xf numFmtId="44" fontId="10" fillId="4" borderId="1" xfId="0" applyNumberFormat="1" applyFont="1" applyFill="1" applyBorder="1" applyAlignment="1">
      <alignment horizontal="center" vertical="center"/>
    </xf>
    <xf numFmtId="44" fontId="10" fillId="4" borderId="18" xfId="0" applyNumberFormat="1" applyFont="1" applyFill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44" fontId="7" fillId="0" borderId="18" xfId="0" applyNumberFormat="1" applyFont="1" applyBorder="1" applyAlignment="1">
      <alignment horizontal="center" vertical="center"/>
    </xf>
    <xf numFmtId="44" fontId="17" fillId="5" borderId="11" xfId="2" applyFont="1" applyFill="1" applyBorder="1" applyAlignment="1">
      <alignment horizontal="right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0" fillId="3" borderId="7" xfId="4" applyFont="1" applyFill="1" applyBorder="1" applyAlignment="1">
      <alignment horizontal="center" vertical="center" wrapText="1"/>
    </xf>
    <xf numFmtId="0" fontId="10" fillId="3" borderId="2" xfId="4" applyFont="1" applyFill="1" applyBorder="1" applyAlignment="1">
      <alignment horizontal="center" vertical="center" wrapText="1"/>
    </xf>
    <xf numFmtId="0" fontId="10" fillId="3" borderId="9" xfId="4" applyFont="1" applyFill="1" applyBorder="1" applyAlignment="1">
      <alignment horizontal="center" vertical="center" wrapText="1"/>
    </xf>
    <xf numFmtId="166" fontId="11" fillId="5" borderId="6" xfId="2" applyNumberFormat="1" applyFont="1" applyFill="1" applyBorder="1" applyAlignment="1">
      <alignment horizontal="center" vertical="center" wrapText="1"/>
    </xf>
    <xf numFmtId="166" fontId="11" fillId="5" borderId="19" xfId="2" applyNumberFormat="1" applyFont="1" applyFill="1" applyBorder="1" applyAlignment="1">
      <alignment horizontal="center" vertical="center" wrapText="1"/>
    </xf>
    <xf numFmtId="0" fontId="17" fillId="3" borderId="7" xfId="4" applyFont="1" applyFill="1" applyBorder="1" applyAlignment="1">
      <alignment horizontal="center" vertical="center" wrapText="1"/>
    </xf>
    <xf numFmtId="0" fontId="17" fillId="3" borderId="2" xfId="4" applyFont="1" applyFill="1" applyBorder="1" applyAlignment="1">
      <alignment horizontal="center" vertical="center" wrapText="1"/>
    </xf>
    <xf numFmtId="0" fontId="17" fillId="3" borderId="9" xfId="4" applyFont="1" applyFill="1" applyBorder="1" applyAlignment="1">
      <alignment horizontal="center" vertical="center" wrapText="1"/>
    </xf>
    <xf numFmtId="0" fontId="10" fillId="4" borderId="8" xfId="4" applyFont="1" applyFill="1" applyBorder="1" applyAlignment="1">
      <alignment horizontal="left" vertical="center" wrapText="1"/>
    </xf>
    <xf numFmtId="0" fontId="10" fillId="4" borderId="1" xfId="4" applyFont="1" applyFill="1" applyBorder="1" applyAlignment="1">
      <alignment horizontal="left" vertical="center" wrapText="1"/>
    </xf>
    <xf numFmtId="0" fontId="6" fillId="0" borderId="24" xfId="3" applyFont="1" applyBorder="1" applyAlignment="1">
      <alignment horizontal="right" vertical="center"/>
    </xf>
    <xf numFmtId="0" fontId="6" fillId="0" borderId="19" xfId="3" applyFont="1" applyBorder="1" applyAlignment="1">
      <alignment horizontal="right" vertical="center"/>
    </xf>
    <xf numFmtId="0" fontId="6" fillId="0" borderId="20" xfId="3" applyFont="1" applyBorder="1" applyAlignment="1">
      <alignment horizontal="right" vertical="center"/>
    </xf>
    <xf numFmtId="0" fontId="18" fillId="2" borderId="3" xfId="3" applyFont="1" applyFill="1" applyBorder="1" applyAlignment="1">
      <alignment horizontal="center" vertical="center"/>
    </xf>
    <xf numFmtId="0" fontId="18" fillId="2" borderId="13" xfId="3" applyFont="1" applyFill="1" applyBorder="1" applyAlignment="1">
      <alignment horizontal="center" vertical="center"/>
    </xf>
    <xf numFmtId="0" fontId="18" fillId="2" borderId="23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22" fillId="0" borderId="8" xfId="3" applyFont="1" applyBorder="1" applyAlignment="1">
      <alignment horizontal="left" vertical="top" wrapText="1"/>
    </xf>
    <xf numFmtId="0" fontId="22" fillId="0" borderId="1" xfId="3" applyFont="1" applyBorder="1" applyAlignment="1">
      <alignment horizontal="left" vertical="top" wrapText="1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6" fillId="3" borderId="7" xfId="4" applyFont="1" applyFill="1" applyBorder="1" applyAlignment="1">
      <alignment horizontal="center" vertical="center" wrapText="1"/>
    </xf>
    <xf numFmtId="0" fontId="6" fillId="3" borderId="2" xfId="4" applyFont="1" applyFill="1" applyBorder="1" applyAlignment="1">
      <alignment horizontal="center" vertical="center" wrapText="1"/>
    </xf>
    <xf numFmtId="0" fontId="6" fillId="3" borderId="9" xfId="4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24" fillId="3" borderId="27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</cellXfs>
  <cellStyles count="7">
    <cellStyle name="Comma" xfId="1" builtinId="3"/>
    <cellStyle name="Currency" xfId="2" builtinId="4"/>
    <cellStyle name="Normal" xfId="0" builtinId="0"/>
    <cellStyle name="Normal 2" xfId="3" xr:uid="{9C6294A5-29E0-49B3-A9AB-8225210CBCE7}"/>
    <cellStyle name="Normal 2 2" xfId="5" xr:uid="{F94F09D4-25AC-43A0-8FD0-DACE8551B67D}"/>
    <cellStyle name="Normal 3" xfId="4" xr:uid="{5DC417E3-063B-4563-BEA3-4949ADD95EC3}"/>
    <cellStyle name="Yüzde 2" xfId="6" xr:uid="{F9AEEFCB-0C6D-4E74-BD0F-98A42EBC92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413522</xdr:colOff>
      <xdr:row>3</xdr:row>
      <xdr:rowOff>910204</xdr:rowOff>
    </xdr:from>
    <xdr:to>
      <xdr:col>3</xdr:col>
      <xdr:colOff>1142659</xdr:colOff>
      <xdr:row>3</xdr:row>
      <xdr:rowOff>1862017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7DD13C4F-187F-4957-B846-D62CECB19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81984" y="2001101"/>
          <a:ext cx="729137" cy="951813"/>
        </a:xfrm>
        <a:prstGeom prst="rect">
          <a:avLst/>
        </a:prstGeom>
      </xdr:spPr>
    </xdr:pic>
    <xdr:clientData/>
  </xdr:twoCellAnchor>
  <xdr:twoCellAnchor editAs="oneCell">
    <xdr:from>
      <xdr:col>3</xdr:col>
      <xdr:colOff>425532</xdr:colOff>
      <xdr:row>4</xdr:row>
      <xdr:rowOff>244525</xdr:rowOff>
    </xdr:from>
    <xdr:to>
      <xdr:col>3</xdr:col>
      <xdr:colOff>907497</xdr:colOff>
      <xdr:row>4</xdr:row>
      <xdr:rowOff>1420481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44C83717-4829-4D03-870F-8AF9BC31E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93994" y="4005679"/>
          <a:ext cx="481965" cy="1175956"/>
        </a:xfrm>
        <a:prstGeom prst="rect">
          <a:avLst/>
        </a:prstGeom>
      </xdr:spPr>
    </xdr:pic>
    <xdr:clientData/>
  </xdr:twoCellAnchor>
  <xdr:twoCellAnchor editAs="oneCell">
    <xdr:from>
      <xdr:col>3</xdr:col>
      <xdr:colOff>306461</xdr:colOff>
      <xdr:row>5</xdr:row>
      <xdr:rowOff>590279</xdr:rowOff>
    </xdr:from>
    <xdr:to>
      <xdr:col>3</xdr:col>
      <xdr:colOff>1753687</xdr:colOff>
      <xdr:row>5</xdr:row>
      <xdr:rowOff>1321399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ABD442D3-4DB4-41E7-993E-FE3D165C9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74923" y="6223869"/>
          <a:ext cx="1447226" cy="731120"/>
        </a:xfrm>
        <a:prstGeom prst="rect">
          <a:avLst/>
        </a:prstGeom>
      </xdr:spPr>
    </xdr:pic>
    <xdr:clientData/>
  </xdr:twoCellAnchor>
  <xdr:twoCellAnchor editAs="oneCell">
    <xdr:from>
      <xdr:col>3</xdr:col>
      <xdr:colOff>238755</xdr:colOff>
      <xdr:row>6</xdr:row>
      <xdr:rowOff>629521</xdr:rowOff>
    </xdr:from>
    <xdr:to>
      <xdr:col>3</xdr:col>
      <xdr:colOff>2254095</xdr:colOff>
      <xdr:row>6</xdr:row>
      <xdr:rowOff>837339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B6E34B6B-4274-48A8-8F03-83D6106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07217" y="8900803"/>
          <a:ext cx="2015340" cy="207818"/>
        </a:xfrm>
        <a:prstGeom prst="rect">
          <a:avLst/>
        </a:prstGeom>
      </xdr:spPr>
    </xdr:pic>
    <xdr:clientData/>
  </xdr:twoCellAnchor>
  <xdr:twoCellAnchor editAs="oneCell">
    <xdr:from>
      <xdr:col>3</xdr:col>
      <xdr:colOff>288443</xdr:colOff>
      <xdr:row>7</xdr:row>
      <xdr:rowOff>531242</xdr:rowOff>
    </xdr:from>
    <xdr:to>
      <xdr:col>4</xdr:col>
      <xdr:colOff>3731</xdr:colOff>
      <xdr:row>7</xdr:row>
      <xdr:rowOff>792016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6E3FD0A3-A563-4DC3-A021-46C7F54DA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56905" y="10039960"/>
          <a:ext cx="2151683" cy="260774"/>
        </a:xfrm>
        <a:prstGeom prst="rect">
          <a:avLst/>
        </a:prstGeom>
      </xdr:spPr>
    </xdr:pic>
    <xdr:clientData/>
  </xdr:twoCellAnchor>
  <xdr:twoCellAnchor editAs="oneCell">
    <xdr:from>
      <xdr:col>3</xdr:col>
      <xdr:colOff>133118</xdr:colOff>
      <xdr:row>8</xdr:row>
      <xdr:rowOff>586013</xdr:rowOff>
    </xdr:from>
    <xdr:to>
      <xdr:col>4</xdr:col>
      <xdr:colOff>3960</xdr:colOff>
      <xdr:row>8</xdr:row>
      <xdr:rowOff>822656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id="{5ABA4954-7FC8-41E7-9CE3-FFA2DD6AE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41067" y="10843705"/>
          <a:ext cx="2326287" cy="236643"/>
        </a:xfrm>
        <a:prstGeom prst="rect">
          <a:avLst/>
        </a:prstGeom>
      </xdr:spPr>
    </xdr:pic>
    <xdr:clientData/>
  </xdr:twoCellAnchor>
  <xdr:twoCellAnchor editAs="oneCell">
    <xdr:from>
      <xdr:col>3</xdr:col>
      <xdr:colOff>237368</xdr:colOff>
      <xdr:row>9</xdr:row>
      <xdr:rowOff>426407</xdr:rowOff>
    </xdr:from>
    <xdr:to>
      <xdr:col>4</xdr:col>
      <xdr:colOff>3849</xdr:colOff>
      <xdr:row>9</xdr:row>
      <xdr:rowOff>702216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id="{6FA2E417-1CC2-4682-83B5-E78569DBB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805830" y="12572817"/>
          <a:ext cx="2202876" cy="275809"/>
        </a:xfrm>
        <a:prstGeom prst="rect">
          <a:avLst/>
        </a:prstGeom>
      </xdr:spPr>
    </xdr:pic>
    <xdr:clientData/>
  </xdr:twoCellAnchor>
  <xdr:twoCellAnchor editAs="oneCell">
    <xdr:from>
      <xdr:col>3</xdr:col>
      <xdr:colOff>300661</xdr:colOff>
      <xdr:row>10</xdr:row>
      <xdr:rowOff>487544</xdr:rowOff>
    </xdr:from>
    <xdr:to>
      <xdr:col>3</xdr:col>
      <xdr:colOff>2070466</xdr:colOff>
      <xdr:row>10</xdr:row>
      <xdr:rowOff>896589</xdr:rowOff>
    </xdr:to>
    <xdr:pic>
      <xdr:nvPicPr>
        <xdr:cNvPr id="9" name="Resim 8">
          <a:extLst>
            <a:ext uri="{FF2B5EF4-FFF2-40B4-BE49-F238E27FC236}">
              <a16:creationId xmlns:a16="http://schemas.microsoft.com/office/drawing/2014/main" id="{75FEC6E9-F991-4037-9081-AB8B3E02A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69123" y="13887672"/>
          <a:ext cx="1769805" cy="409045"/>
        </a:xfrm>
        <a:prstGeom prst="rect">
          <a:avLst/>
        </a:prstGeom>
      </xdr:spPr>
    </xdr:pic>
    <xdr:clientData/>
  </xdr:twoCellAnchor>
  <xdr:twoCellAnchor editAs="oneCell">
    <xdr:from>
      <xdr:col>3</xdr:col>
      <xdr:colOff>259136</xdr:colOff>
      <xdr:row>11</xdr:row>
      <xdr:rowOff>296390</xdr:rowOff>
    </xdr:from>
    <xdr:to>
      <xdr:col>3</xdr:col>
      <xdr:colOff>1267805</xdr:colOff>
      <xdr:row>11</xdr:row>
      <xdr:rowOff>799883</xdr:rowOff>
    </xdr:to>
    <xdr:pic>
      <xdr:nvPicPr>
        <xdr:cNvPr id="10" name="Resim 9">
          <a:extLst>
            <a:ext uri="{FF2B5EF4-FFF2-40B4-BE49-F238E27FC236}">
              <a16:creationId xmlns:a16="http://schemas.microsoft.com/office/drawing/2014/main" id="{77F74983-0DF0-49B1-8E0E-70F5EEA4F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827598" y="14966518"/>
          <a:ext cx="1008669" cy="503493"/>
        </a:xfrm>
        <a:prstGeom prst="rect">
          <a:avLst/>
        </a:prstGeom>
      </xdr:spPr>
    </xdr:pic>
    <xdr:clientData/>
  </xdr:twoCellAnchor>
  <xdr:twoCellAnchor editAs="oneCell">
    <xdr:from>
      <xdr:col>3</xdr:col>
      <xdr:colOff>255489</xdr:colOff>
      <xdr:row>12</xdr:row>
      <xdr:rowOff>415248</xdr:rowOff>
    </xdr:from>
    <xdr:to>
      <xdr:col>3</xdr:col>
      <xdr:colOff>1693841</xdr:colOff>
      <xdr:row>12</xdr:row>
      <xdr:rowOff>747141</xdr:rowOff>
    </xdr:to>
    <xdr:pic>
      <xdr:nvPicPr>
        <xdr:cNvPr id="11" name="Resim 10">
          <a:extLst>
            <a:ext uri="{FF2B5EF4-FFF2-40B4-BE49-F238E27FC236}">
              <a16:creationId xmlns:a16="http://schemas.microsoft.com/office/drawing/2014/main" id="{99C5AB53-505E-446F-B03C-ACB44D882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823951" y="16094863"/>
          <a:ext cx="1438352" cy="331893"/>
        </a:xfrm>
        <a:prstGeom prst="rect">
          <a:avLst/>
        </a:prstGeom>
      </xdr:spPr>
    </xdr:pic>
    <xdr:clientData/>
  </xdr:twoCellAnchor>
  <xdr:twoCellAnchor editAs="oneCell">
    <xdr:from>
      <xdr:col>3</xdr:col>
      <xdr:colOff>186627</xdr:colOff>
      <xdr:row>13</xdr:row>
      <xdr:rowOff>253598</xdr:rowOff>
    </xdr:from>
    <xdr:to>
      <xdr:col>3</xdr:col>
      <xdr:colOff>958767</xdr:colOff>
      <xdr:row>13</xdr:row>
      <xdr:rowOff>1114099</xdr:rowOff>
    </xdr:to>
    <xdr:pic>
      <xdr:nvPicPr>
        <xdr:cNvPr id="12" name="Resim 11">
          <a:extLst>
            <a:ext uri="{FF2B5EF4-FFF2-40B4-BE49-F238E27FC236}">
              <a16:creationId xmlns:a16="http://schemas.microsoft.com/office/drawing/2014/main" id="{927517E4-6939-4D29-9A6D-E949C5F96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755089" y="17072957"/>
          <a:ext cx="772140" cy="860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D0579-8380-4B17-9E63-04B8771C92E2}">
  <sheetPr>
    <pageSetUpPr fitToPage="1"/>
  </sheetPr>
  <dimension ref="B1:J14"/>
  <sheetViews>
    <sheetView zoomScale="70" zoomScaleNormal="70" workbookViewId="0">
      <selection activeCell="C9" sqref="C9"/>
    </sheetView>
  </sheetViews>
  <sheetFormatPr defaultColWidth="8.81640625" defaultRowHeight="14.5"/>
  <cols>
    <col min="2" max="2" width="53.453125" customWidth="1"/>
    <col min="3" max="3" width="29.1796875" customWidth="1"/>
    <col min="5" max="6" width="16" bestFit="1" customWidth="1"/>
    <col min="8" max="8" width="19.81640625" customWidth="1"/>
    <col min="10" max="10" width="14" bestFit="1" customWidth="1"/>
  </cols>
  <sheetData>
    <row r="1" spans="2:10" ht="15" thickBot="1"/>
    <row r="2" spans="2:10" ht="98.5" customHeight="1" thickTop="1" thickBot="1">
      <c r="B2" s="105" t="s">
        <v>198</v>
      </c>
      <c r="C2" s="106"/>
    </row>
    <row r="3" spans="2:10" ht="24" customHeight="1" thickTop="1" thickBot="1">
      <c r="B3" s="52" t="s">
        <v>4</v>
      </c>
      <c r="C3" s="52" t="s">
        <v>31</v>
      </c>
    </row>
    <row r="4" spans="2:10" ht="34.75" customHeight="1" thickTop="1" thickBot="1">
      <c r="B4" s="49" t="s">
        <v>26</v>
      </c>
      <c r="C4" s="83">
        <f>PROJELENDİRME!F4</f>
        <v>0</v>
      </c>
      <c r="E4" s="15"/>
      <c r="F4" s="15"/>
      <c r="H4" s="22"/>
    </row>
    <row r="5" spans="2:10" ht="34.75" customHeight="1" thickTop="1" thickBot="1">
      <c r="B5" s="49" t="s">
        <v>190</v>
      </c>
      <c r="C5" s="83">
        <f>TEMEL!G12</f>
        <v>0</v>
      </c>
      <c r="E5" s="15"/>
      <c r="F5" s="15"/>
      <c r="H5" s="22"/>
    </row>
    <row r="6" spans="2:10" ht="34.75" customHeight="1" thickTop="1" thickBot="1">
      <c r="B6" s="49" t="s">
        <v>27</v>
      </c>
      <c r="C6" s="83">
        <f>PROJELENDİRME!F5</f>
        <v>0</v>
      </c>
      <c r="E6" s="15"/>
      <c r="F6" s="15"/>
      <c r="H6" s="22"/>
      <c r="J6" s="15"/>
    </row>
    <row r="7" spans="2:10" ht="34.75" customHeight="1" thickTop="1" thickBot="1">
      <c r="B7" s="49" t="s">
        <v>86</v>
      </c>
      <c r="C7" s="83">
        <f>+PROJELENDİRME!F6</f>
        <v>0</v>
      </c>
      <c r="E7" s="15"/>
      <c r="F7" s="15"/>
      <c r="H7" s="22"/>
    </row>
    <row r="8" spans="2:10" ht="34.75" customHeight="1" thickTop="1" thickBot="1">
      <c r="B8" s="50" t="s">
        <v>48</v>
      </c>
      <c r="C8" s="83">
        <f>+'ÇELİK İŞLERİ'!G28</f>
        <v>0</v>
      </c>
      <c r="E8" s="15"/>
      <c r="F8" s="15"/>
      <c r="H8" s="22"/>
    </row>
    <row r="9" spans="2:10" ht="34.75" customHeight="1" thickTop="1" thickBot="1">
      <c r="B9" s="49" t="s">
        <v>28</v>
      </c>
      <c r="C9" s="83">
        <f>+'İNCE İŞLER-CAM'!H15+'İNCE İŞLER-DUVAR,ZEMİN'!H14</f>
        <v>0</v>
      </c>
      <c r="E9" s="15"/>
      <c r="F9" s="15"/>
      <c r="H9" s="22"/>
    </row>
    <row r="10" spans="2:10" ht="34.75" customHeight="1" thickTop="1" thickBot="1">
      <c r="B10" s="49" t="s">
        <v>29</v>
      </c>
      <c r="C10" s="83">
        <f>+'ELEKTRİK İŞLERİ'!AZ75</f>
        <v>0</v>
      </c>
      <c r="E10" s="15"/>
      <c r="F10" s="15"/>
      <c r="H10" s="22"/>
    </row>
    <row r="11" spans="2:10" ht="34.75" customHeight="1" thickTop="1" thickBot="1">
      <c r="B11" s="49" t="s">
        <v>30</v>
      </c>
      <c r="C11" s="83">
        <f>+'MEKANİK İŞLER'!E20</f>
        <v>0</v>
      </c>
      <c r="E11" s="15"/>
      <c r="F11" s="15"/>
      <c r="H11" s="22"/>
    </row>
    <row r="12" spans="2:10" ht="13.25" customHeight="1" thickTop="1" thickBot="1">
      <c r="C12" s="15"/>
      <c r="E12" s="22"/>
      <c r="F12" s="15"/>
    </row>
    <row r="13" spans="2:10" ht="24.5" customHeight="1" thickTop="1" thickBot="1">
      <c r="B13" s="51" t="s">
        <v>32</v>
      </c>
      <c r="C13" s="92">
        <f>SUM(C4:C11)</f>
        <v>0</v>
      </c>
      <c r="E13" s="15"/>
      <c r="F13" s="15"/>
    </row>
    <row r="14" spans="2:10" ht="15" thickTop="1">
      <c r="F14" s="15"/>
    </row>
  </sheetData>
  <mergeCells count="1">
    <mergeCell ref="B2:C2"/>
  </mergeCells>
  <pageMargins left="0.7" right="0.7" top="0.75" bottom="0.75" header="0.3" footer="0.3"/>
  <pageSetup paperSize="9" orientation="portrait" horizontalDpi="0" verticalDpi="0" r:id="rId1"/>
  <ignoredErrors>
    <ignoredError xmlns:x16r3="http://schemas.microsoft.com/office/spreadsheetml/2018/08/main" sqref="C8" x16r3:misleadingForma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9C427-21CF-4642-9304-740C655C012A}">
  <sheetPr>
    <pageSetUpPr fitToPage="1"/>
  </sheetPr>
  <dimension ref="B1:F6"/>
  <sheetViews>
    <sheetView zoomScaleNormal="100" workbookViewId="0">
      <selection activeCell="C11" sqref="C11"/>
    </sheetView>
  </sheetViews>
  <sheetFormatPr defaultColWidth="8.81640625" defaultRowHeight="14.5"/>
  <cols>
    <col min="2" max="2" width="33.81640625" customWidth="1"/>
    <col min="3" max="3" width="16.1796875" customWidth="1"/>
    <col min="4" max="4" width="7.1796875" bestFit="1" customWidth="1"/>
    <col min="5" max="5" width="15.1796875" bestFit="1" customWidth="1"/>
    <col min="6" max="6" width="14.453125" bestFit="1" customWidth="1"/>
  </cols>
  <sheetData>
    <row r="1" spans="2:6" ht="15" thickBot="1"/>
    <row r="2" spans="2:6" s="16" customFormat="1" ht="28.25" customHeight="1">
      <c r="B2" s="107" t="s">
        <v>198</v>
      </c>
      <c r="C2" s="108"/>
      <c r="D2" s="108"/>
      <c r="E2" s="108"/>
      <c r="F2" s="109"/>
    </row>
    <row r="3" spans="2:6" ht="25.75" customHeight="1">
      <c r="B3" s="23" t="s">
        <v>5</v>
      </c>
      <c r="C3" s="24" t="s">
        <v>7</v>
      </c>
      <c r="D3" s="24" t="s">
        <v>8</v>
      </c>
      <c r="E3" s="25" t="s">
        <v>6</v>
      </c>
      <c r="F3" s="44" t="s">
        <v>9</v>
      </c>
    </row>
    <row r="4" spans="2:6" ht="36" customHeight="1">
      <c r="B4" s="45" t="s">
        <v>26</v>
      </c>
      <c r="C4" s="13">
        <v>1</v>
      </c>
      <c r="D4" s="12" t="s">
        <v>49</v>
      </c>
      <c r="E4" s="79"/>
      <c r="F4" s="80">
        <f t="shared" ref="F4:F6" si="0">+C4*E4</f>
        <v>0</v>
      </c>
    </row>
    <row r="5" spans="2:6" ht="36" customHeight="1">
      <c r="B5" s="45" t="s">
        <v>27</v>
      </c>
      <c r="C5" s="13">
        <v>1</v>
      </c>
      <c r="D5" s="12" t="s">
        <v>49</v>
      </c>
      <c r="E5" s="79"/>
      <c r="F5" s="80">
        <f t="shared" si="0"/>
        <v>0</v>
      </c>
    </row>
    <row r="6" spans="2:6" ht="36" customHeight="1" thickBot="1">
      <c r="B6" s="46" t="s">
        <v>86</v>
      </c>
      <c r="C6" s="47">
        <v>2600</v>
      </c>
      <c r="D6" s="48" t="s">
        <v>13</v>
      </c>
      <c r="E6" s="81"/>
      <c r="F6" s="82">
        <f t="shared" si="0"/>
        <v>0</v>
      </c>
    </row>
  </sheetData>
  <mergeCells count="1">
    <mergeCell ref="B2:F2"/>
  </mergeCells>
  <pageMargins left="0.7" right="0.7" top="0.75" bottom="0.75" header="0.3" footer="0.3"/>
  <pageSetup paperSize="9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D55EE-D481-3741-904B-4D964BD6C3EA}">
  <sheetPr>
    <pageSetUpPr fitToPage="1"/>
  </sheetPr>
  <dimension ref="B1:G12"/>
  <sheetViews>
    <sheetView zoomScale="80" zoomScaleNormal="80" workbookViewId="0">
      <selection activeCell="E17" sqref="E17"/>
    </sheetView>
  </sheetViews>
  <sheetFormatPr defaultColWidth="8.81640625" defaultRowHeight="14.5"/>
  <cols>
    <col min="1" max="1" width="3" customWidth="1"/>
    <col min="2" max="2" width="30.36328125" customWidth="1"/>
    <col min="3" max="3" width="19.81640625" customWidth="1"/>
    <col min="4" max="4" width="6.6328125" customWidth="1"/>
    <col min="5" max="5" width="16.6328125" bestFit="1" customWidth="1"/>
    <col min="6" max="6" width="12" bestFit="1" customWidth="1"/>
    <col min="7" max="7" width="16.81640625" customWidth="1"/>
    <col min="8" max="8" width="1.453125" customWidth="1"/>
    <col min="9" max="9" width="17.36328125" bestFit="1" customWidth="1"/>
  </cols>
  <sheetData>
    <row r="1" spans="2:7" ht="15" thickBot="1"/>
    <row r="2" spans="2:7" ht="35" customHeight="1">
      <c r="B2" s="112" t="s">
        <v>199</v>
      </c>
      <c r="C2" s="113"/>
      <c r="D2" s="113"/>
      <c r="E2" s="113"/>
      <c r="F2" s="113"/>
      <c r="G2" s="114"/>
    </row>
    <row r="3" spans="2:7" ht="35" customHeight="1">
      <c r="B3" s="63" t="s">
        <v>5</v>
      </c>
      <c r="C3" s="64" t="s">
        <v>50</v>
      </c>
      <c r="D3" s="64" t="s">
        <v>8</v>
      </c>
      <c r="E3" s="64" t="s">
        <v>12</v>
      </c>
      <c r="F3" s="64" t="s">
        <v>6</v>
      </c>
      <c r="G3" s="65" t="s">
        <v>9</v>
      </c>
    </row>
    <row r="4" spans="2:7" ht="31" customHeight="1">
      <c r="B4" s="115" t="s">
        <v>81</v>
      </c>
      <c r="C4" s="116"/>
      <c r="D4" s="116"/>
      <c r="E4" s="116"/>
      <c r="F4" s="33"/>
      <c r="G4" s="84">
        <f>SUM(G5:G10)</f>
        <v>0</v>
      </c>
    </row>
    <row r="5" spans="2:7" ht="26" customHeight="1">
      <c r="B5" s="34" t="s">
        <v>193</v>
      </c>
      <c r="C5" s="1"/>
      <c r="D5" s="1" t="s">
        <v>195</v>
      </c>
      <c r="E5" s="2">
        <v>1909.34</v>
      </c>
      <c r="F5" s="86"/>
      <c r="G5" s="85">
        <f>+F5*E5</f>
        <v>0</v>
      </c>
    </row>
    <row r="6" spans="2:7" ht="26" customHeight="1">
      <c r="B6" s="34" t="s">
        <v>194</v>
      </c>
      <c r="C6" s="1"/>
      <c r="D6" s="1" t="s">
        <v>14</v>
      </c>
      <c r="E6" s="2">
        <v>1440.095</v>
      </c>
      <c r="F6" s="86"/>
      <c r="G6" s="85">
        <f t="shared" ref="G6:G7" si="0">+F6*E6</f>
        <v>0</v>
      </c>
    </row>
    <row r="7" spans="2:7" ht="26" customHeight="1">
      <c r="B7" s="34" t="s">
        <v>191</v>
      </c>
      <c r="C7" s="1"/>
      <c r="D7" s="1" t="s">
        <v>192</v>
      </c>
      <c r="E7" s="2">
        <v>1900</v>
      </c>
      <c r="F7" s="86"/>
      <c r="G7" s="85">
        <f t="shared" si="0"/>
        <v>0</v>
      </c>
    </row>
    <row r="8" spans="2:7" ht="26" customHeight="1">
      <c r="B8" s="34"/>
      <c r="C8" s="1"/>
      <c r="D8" s="1"/>
      <c r="E8" s="2"/>
      <c r="F8" s="32"/>
      <c r="G8" s="35"/>
    </row>
    <row r="9" spans="2:7" ht="26" customHeight="1">
      <c r="B9" s="34"/>
      <c r="C9" s="1"/>
      <c r="D9" s="1"/>
      <c r="E9" s="2"/>
      <c r="F9" s="32"/>
      <c r="G9" s="35"/>
    </row>
    <row r="10" spans="2:7" ht="26" customHeight="1">
      <c r="B10" s="34"/>
      <c r="C10" s="1"/>
      <c r="D10" s="1"/>
      <c r="E10" s="2"/>
      <c r="F10" s="32"/>
      <c r="G10" s="35"/>
    </row>
    <row r="11" spans="2:7">
      <c r="B11" s="36"/>
      <c r="G11" s="37"/>
    </row>
    <row r="12" spans="2:7" ht="38" customHeight="1" thickBot="1">
      <c r="B12" s="38"/>
      <c r="C12" s="110" t="s">
        <v>32</v>
      </c>
      <c r="D12" s="111"/>
      <c r="E12" s="111"/>
      <c r="F12" s="111"/>
      <c r="G12" s="91">
        <f>G5+G6+G7</f>
        <v>0</v>
      </c>
    </row>
  </sheetData>
  <mergeCells count="3">
    <mergeCell ref="C12:F12"/>
    <mergeCell ref="B2:G2"/>
    <mergeCell ref="B4:E4"/>
  </mergeCells>
  <pageMargins left="0.7" right="0.7" top="0.75" bottom="0.75" header="0.3" footer="0.3"/>
  <pageSetup paperSize="9" scale="65" orientation="landscape" horizontalDpi="0" verticalDpi="0" r:id="rId1"/>
  <colBreaks count="1" manualBreakCount="1">
    <brk id="7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B41C5-C764-4AAB-9FC8-AE43CAFDDEBE}">
  <sheetPr>
    <pageSetUpPr fitToPage="1"/>
  </sheetPr>
  <dimension ref="B1:G30"/>
  <sheetViews>
    <sheetView topLeftCell="A24" zoomScale="145" zoomScaleNormal="145" workbookViewId="0">
      <selection activeCell="B33" sqref="B33"/>
    </sheetView>
  </sheetViews>
  <sheetFormatPr defaultColWidth="8.81640625" defaultRowHeight="14.5"/>
  <cols>
    <col min="1" max="1" width="3" customWidth="1"/>
    <col min="2" max="2" width="30.36328125" customWidth="1"/>
    <col min="3" max="3" width="19.81640625" customWidth="1"/>
    <col min="4" max="4" width="6.6328125" customWidth="1"/>
    <col min="5" max="5" width="16.7265625" bestFit="1" customWidth="1"/>
    <col min="6" max="6" width="12" bestFit="1" customWidth="1"/>
    <col min="7" max="7" width="16.81640625" customWidth="1"/>
    <col min="8" max="8" width="1.453125" customWidth="1"/>
    <col min="9" max="9" width="17.36328125" bestFit="1" customWidth="1"/>
  </cols>
  <sheetData>
    <row r="1" spans="2:7" ht="15" thickBot="1"/>
    <row r="2" spans="2:7" ht="35" customHeight="1">
      <c r="B2" s="112" t="s">
        <v>200</v>
      </c>
      <c r="C2" s="113"/>
      <c r="D2" s="113"/>
      <c r="E2" s="113"/>
      <c r="F2" s="113"/>
      <c r="G2" s="114"/>
    </row>
    <row r="3" spans="2:7" ht="35" customHeight="1">
      <c r="B3" s="63" t="s">
        <v>5</v>
      </c>
      <c r="C3" s="64" t="s">
        <v>50</v>
      </c>
      <c r="D3" s="64" t="s">
        <v>8</v>
      </c>
      <c r="E3" s="64" t="s">
        <v>12</v>
      </c>
      <c r="F3" s="64" t="s">
        <v>6</v>
      </c>
      <c r="G3" s="65" t="s">
        <v>9</v>
      </c>
    </row>
    <row r="4" spans="2:7" ht="31" customHeight="1">
      <c r="B4" s="115" t="s">
        <v>81</v>
      </c>
      <c r="C4" s="116"/>
      <c r="D4" s="116"/>
      <c r="E4" s="116"/>
      <c r="F4" s="87"/>
      <c r="G4" s="84">
        <f>SUM(G5:G10)</f>
        <v>0</v>
      </c>
    </row>
    <row r="5" spans="2:7" ht="26" customHeight="1">
      <c r="B5" s="34" t="s">
        <v>51</v>
      </c>
      <c r="C5" s="1" t="s">
        <v>57</v>
      </c>
      <c r="D5" s="1" t="s">
        <v>14</v>
      </c>
      <c r="E5" s="2">
        <v>43932.7</v>
      </c>
      <c r="F5" s="88"/>
      <c r="G5" s="85">
        <f>+F5*E5</f>
        <v>0</v>
      </c>
    </row>
    <row r="6" spans="2:7" ht="26" customHeight="1">
      <c r="B6" s="34" t="s">
        <v>52</v>
      </c>
      <c r="C6" s="1" t="s">
        <v>58</v>
      </c>
      <c r="D6" s="1" t="s">
        <v>14</v>
      </c>
      <c r="E6" s="2">
        <v>21834.400000000001</v>
      </c>
      <c r="F6" s="88"/>
      <c r="G6" s="85">
        <f t="shared" ref="G6:G26" si="0">+F6*E6</f>
        <v>0</v>
      </c>
    </row>
    <row r="7" spans="2:7" ht="26" customHeight="1">
      <c r="B7" s="34" t="s">
        <v>53</v>
      </c>
      <c r="C7" s="1" t="s">
        <v>59</v>
      </c>
      <c r="D7" s="1" t="s">
        <v>14</v>
      </c>
      <c r="E7" s="2">
        <v>8421.2999999999993</v>
      </c>
      <c r="F7" s="88"/>
      <c r="G7" s="85">
        <f t="shared" si="0"/>
        <v>0</v>
      </c>
    </row>
    <row r="8" spans="2:7" ht="26" customHeight="1">
      <c r="B8" s="34" t="s">
        <v>54</v>
      </c>
      <c r="C8" s="1" t="s">
        <v>60</v>
      </c>
      <c r="D8" s="1" t="s">
        <v>14</v>
      </c>
      <c r="E8" s="2">
        <v>44883.6</v>
      </c>
      <c r="F8" s="88"/>
      <c r="G8" s="85">
        <f t="shared" si="0"/>
        <v>0</v>
      </c>
    </row>
    <row r="9" spans="2:7" ht="26" customHeight="1">
      <c r="B9" s="34" t="s">
        <v>55</v>
      </c>
      <c r="C9" s="1" t="s">
        <v>61</v>
      </c>
      <c r="D9" s="1" t="s">
        <v>14</v>
      </c>
      <c r="E9" s="2">
        <v>148938.29999999999</v>
      </c>
      <c r="F9" s="88"/>
      <c r="G9" s="85">
        <f t="shared" si="0"/>
        <v>0</v>
      </c>
    </row>
    <row r="10" spans="2:7" ht="26" customHeight="1">
      <c r="B10" s="34" t="s">
        <v>56</v>
      </c>
      <c r="C10" s="1" t="s">
        <v>62</v>
      </c>
      <c r="D10" s="1" t="s">
        <v>15</v>
      </c>
      <c r="E10" s="2">
        <v>223.785</v>
      </c>
      <c r="F10" s="88"/>
      <c r="G10" s="85">
        <f t="shared" si="0"/>
        <v>0</v>
      </c>
    </row>
    <row r="11" spans="2:7" ht="25" customHeight="1">
      <c r="B11" s="115" t="s">
        <v>82</v>
      </c>
      <c r="C11" s="116"/>
      <c r="D11" s="116"/>
      <c r="E11" s="116"/>
      <c r="F11" s="87"/>
      <c r="G11" s="84">
        <f>SUM(G12:G16)</f>
        <v>0</v>
      </c>
    </row>
    <row r="12" spans="2:7" ht="25" customHeight="1">
      <c r="B12" s="34" t="s">
        <v>63</v>
      </c>
      <c r="C12" s="1" t="s">
        <v>67</v>
      </c>
      <c r="D12" s="1" t="s">
        <v>15</v>
      </c>
      <c r="E12" s="2">
        <v>866</v>
      </c>
      <c r="F12" s="88"/>
      <c r="G12" s="85">
        <f t="shared" si="0"/>
        <v>0</v>
      </c>
    </row>
    <row r="13" spans="2:7" ht="25" customHeight="1">
      <c r="B13" s="34" t="s">
        <v>63</v>
      </c>
      <c r="C13" s="1" t="s">
        <v>68</v>
      </c>
      <c r="D13" s="1" t="s">
        <v>15</v>
      </c>
      <c r="E13" s="2">
        <v>280</v>
      </c>
      <c r="F13" s="88"/>
      <c r="G13" s="85">
        <f t="shared" si="0"/>
        <v>0</v>
      </c>
    </row>
    <row r="14" spans="2:7" ht="25" customHeight="1">
      <c r="B14" s="34" t="s">
        <v>64</v>
      </c>
      <c r="C14" s="1" t="s">
        <v>69</v>
      </c>
      <c r="D14" s="1" t="s">
        <v>14</v>
      </c>
      <c r="E14" s="2">
        <v>45478.8</v>
      </c>
      <c r="F14" s="88"/>
      <c r="G14" s="85">
        <f t="shared" si="0"/>
        <v>0</v>
      </c>
    </row>
    <row r="15" spans="2:7" ht="25" customHeight="1">
      <c r="B15" s="34" t="s">
        <v>65</v>
      </c>
      <c r="C15" s="1" t="s">
        <v>197</v>
      </c>
      <c r="D15" s="1" t="s">
        <v>70</v>
      </c>
      <c r="E15" s="2">
        <v>2256</v>
      </c>
      <c r="F15" s="88"/>
      <c r="G15" s="85">
        <f t="shared" si="0"/>
        <v>0</v>
      </c>
    </row>
    <row r="16" spans="2:7" ht="25" customHeight="1">
      <c r="B16" s="34" t="s">
        <v>66</v>
      </c>
      <c r="C16" s="1" t="s">
        <v>196</v>
      </c>
      <c r="D16" s="1" t="s">
        <v>70</v>
      </c>
      <c r="E16" s="2">
        <v>2048</v>
      </c>
      <c r="F16" s="88"/>
      <c r="G16" s="85">
        <f t="shared" si="0"/>
        <v>0</v>
      </c>
    </row>
    <row r="17" spans="2:7" ht="26" customHeight="1">
      <c r="B17" s="115" t="s">
        <v>83</v>
      </c>
      <c r="C17" s="116"/>
      <c r="D17" s="116"/>
      <c r="E17" s="116"/>
      <c r="F17" s="87"/>
      <c r="G17" s="84">
        <f>+G18</f>
        <v>0</v>
      </c>
    </row>
    <row r="18" spans="2:7" ht="28" customHeight="1">
      <c r="B18" s="34" t="s">
        <v>71</v>
      </c>
      <c r="C18" s="1" t="s">
        <v>72</v>
      </c>
      <c r="D18" s="1" t="s">
        <v>70</v>
      </c>
      <c r="E18" s="2">
        <v>67.5</v>
      </c>
      <c r="F18" s="88"/>
      <c r="G18" s="85">
        <f t="shared" si="0"/>
        <v>0</v>
      </c>
    </row>
    <row r="19" spans="2:7" ht="27" customHeight="1">
      <c r="B19" s="115" t="s">
        <v>84</v>
      </c>
      <c r="C19" s="116"/>
      <c r="D19" s="116"/>
      <c r="E19" s="116"/>
      <c r="F19" s="87"/>
      <c r="G19" s="84">
        <f>SUM(G20:G24)</f>
        <v>0</v>
      </c>
    </row>
    <row r="20" spans="2:7" ht="26" customHeight="1">
      <c r="B20" s="34" t="s">
        <v>73</v>
      </c>
      <c r="C20" s="1" t="s">
        <v>78</v>
      </c>
      <c r="D20" s="1" t="s">
        <v>14</v>
      </c>
      <c r="E20" s="2">
        <v>28756</v>
      </c>
      <c r="F20" s="88"/>
      <c r="G20" s="85">
        <f t="shared" si="0"/>
        <v>0</v>
      </c>
    </row>
    <row r="21" spans="2:7" ht="26" customHeight="1">
      <c r="B21" s="34" t="s">
        <v>74</v>
      </c>
      <c r="C21" s="1" t="s">
        <v>78</v>
      </c>
      <c r="D21" s="1" t="s">
        <v>14</v>
      </c>
      <c r="E21" s="2">
        <v>134375</v>
      </c>
      <c r="F21" s="88"/>
      <c r="G21" s="85">
        <f t="shared" si="0"/>
        <v>0</v>
      </c>
    </row>
    <row r="22" spans="2:7" ht="26" customHeight="1">
      <c r="B22" s="34" t="s">
        <v>75</v>
      </c>
      <c r="C22" s="1" t="s">
        <v>79</v>
      </c>
      <c r="D22" s="1" t="s">
        <v>3</v>
      </c>
      <c r="E22" s="2">
        <v>11368</v>
      </c>
      <c r="F22" s="88"/>
      <c r="G22" s="85">
        <f t="shared" si="0"/>
        <v>0</v>
      </c>
    </row>
    <row r="23" spans="2:7" ht="26" customHeight="1">
      <c r="B23" s="34" t="s">
        <v>76</v>
      </c>
      <c r="C23" s="1" t="s">
        <v>79</v>
      </c>
      <c r="D23" s="1" t="s">
        <v>15</v>
      </c>
      <c r="E23" s="2">
        <v>892</v>
      </c>
      <c r="F23" s="88"/>
      <c r="G23" s="85">
        <f t="shared" si="0"/>
        <v>0</v>
      </c>
    </row>
    <row r="24" spans="2:7" ht="26" customHeight="1">
      <c r="B24" s="34" t="s">
        <v>77</v>
      </c>
      <c r="C24" s="1" t="s">
        <v>80</v>
      </c>
      <c r="D24" s="1" t="s">
        <v>3</v>
      </c>
      <c r="E24" s="2">
        <v>46680</v>
      </c>
      <c r="F24" s="88"/>
      <c r="G24" s="85">
        <f t="shared" si="0"/>
        <v>0</v>
      </c>
    </row>
    <row r="25" spans="2:7" ht="28" customHeight="1">
      <c r="B25" s="115" t="s">
        <v>85</v>
      </c>
      <c r="C25" s="116"/>
      <c r="D25" s="116"/>
      <c r="E25" s="116"/>
      <c r="F25" s="87"/>
      <c r="G25" s="84">
        <f>+G26</f>
        <v>0</v>
      </c>
    </row>
    <row r="26" spans="2:7" ht="26" customHeight="1">
      <c r="B26" s="34" t="s">
        <v>206</v>
      </c>
      <c r="C26" s="1"/>
      <c r="D26" s="1" t="s">
        <v>3</v>
      </c>
      <c r="E26" s="2">
        <v>32</v>
      </c>
      <c r="F26" s="88"/>
      <c r="G26" s="85">
        <f t="shared" si="0"/>
        <v>0</v>
      </c>
    </row>
    <row r="27" spans="2:7">
      <c r="B27" s="36"/>
      <c r="G27" s="37"/>
    </row>
    <row r="28" spans="2:7" ht="38" customHeight="1" thickBot="1">
      <c r="B28" s="38"/>
      <c r="C28" s="110" t="s">
        <v>32</v>
      </c>
      <c r="D28" s="111"/>
      <c r="E28" s="111"/>
      <c r="F28" s="111"/>
      <c r="G28" s="91">
        <f>+G25+G19+G17+G11+G4</f>
        <v>0</v>
      </c>
    </row>
    <row r="30" spans="2:7">
      <c r="B30" t="s">
        <v>207</v>
      </c>
    </row>
  </sheetData>
  <mergeCells count="7">
    <mergeCell ref="B2:G2"/>
    <mergeCell ref="C28:F28"/>
    <mergeCell ref="B25:E25"/>
    <mergeCell ref="B4:E4"/>
    <mergeCell ref="B11:E11"/>
    <mergeCell ref="B17:E17"/>
    <mergeCell ref="B19:E19"/>
  </mergeCells>
  <pageMargins left="0.7" right="0.7" top="0.75" bottom="0.75" header="0.3" footer="0.3"/>
  <pageSetup paperSize="9" scale="65" orientation="landscape" horizontalDpi="0" verticalDpi="0" r:id="rId1"/>
  <colBreaks count="1" manualBreakCount="1">
    <brk id="7" max="2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4F72C-FBDD-4982-8BA7-B9B7F3B79AD5}">
  <dimension ref="B1:H17"/>
  <sheetViews>
    <sheetView topLeftCell="A4" zoomScale="90" zoomScaleNormal="90" zoomScaleSheetLayoutView="80" workbookViewId="0">
      <selection activeCell="B2" sqref="B2:H2"/>
    </sheetView>
  </sheetViews>
  <sheetFormatPr defaultColWidth="9.1796875" defaultRowHeight="14.5"/>
  <cols>
    <col min="1" max="1" width="1.6328125" style="5" customWidth="1"/>
    <col min="2" max="2" width="16.453125" style="5" customWidth="1"/>
    <col min="3" max="3" width="50.6328125" style="5" customWidth="1"/>
    <col min="4" max="4" width="34" style="5" customWidth="1"/>
    <col min="5" max="5" width="13.81640625" style="5" customWidth="1"/>
    <col min="6" max="6" width="12.81640625" style="5" customWidth="1"/>
    <col min="7" max="7" width="13" style="5" customWidth="1"/>
    <col min="8" max="8" width="22.453125" style="5" customWidth="1"/>
    <col min="9" max="16384" width="9.1796875" style="5"/>
  </cols>
  <sheetData>
    <row r="1" spans="2:8" ht="15" thickBot="1">
      <c r="B1" s="3"/>
      <c r="C1" s="3"/>
      <c r="D1" s="3"/>
      <c r="E1" s="3"/>
      <c r="F1" s="3"/>
      <c r="G1" s="3"/>
      <c r="H1" s="3"/>
    </row>
    <row r="2" spans="2:8" ht="37" customHeight="1">
      <c r="B2" s="120" t="s">
        <v>198</v>
      </c>
      <c r="C2" s="121"/>
      <c r="D2" s="121"/>
      <c r="E2" s="121"/>
      <c r="F2" s="121"/>
      <c r="G2" s="121"/>
      <c r="H2" s="122"/>
    </row>
    <row r="3" spans="2:8" s="6" customFormat="1" ht="33" customHeight="1">
      <c r="B3" s="123" t="s">
        <v>5</v>
      </c>
      <c r="C3" s="124"/>
      <c r="D3" s="64"/>
      <c r="E3" s="64" t="s">
        <v>7</v>
      </c>
      <c r="F3" s="64" t="s">
        <v>8</v>
      </c>
      <c r="G3" s="64" t="s">
        <v>6</v>
      </c>
      <c r="H3" s="65" t="s">
        <v>9</v>
      </c>
    </row>
    <row r="4" spans="2:8" s="6" customFormat="1" ht="200" customHeight="1">
      <c r="B4" s="125" t="s">
        <v>179</v>
      </c>
      <c r="C4" s="126"/>
      <c r="D4" s="66"/>
      <c r="E4" s="40">
        <v>16</v>
      </c>
      <c r="F4" s="39" t="s">
        <v>10</v>
      </c>
      <c r="G4" s="89"/>
      <c r="H4" s="90">
        <f t="shared" ref="H4:H14" si="0">G4*E4</f>
        <v>0</v>
      </c>
    </row>
    <row r="5" spans="2:8" s="6" customFormat="1" ht="147" customHeight="1">
      <c r="B5" s="125" t="s">
        <v>180</v>
      </c>
      <c r="C5" s="126"/>
      <c r="D5" s="66"/>
      <c r="E5" s="40">
        <v>24</v>
      </c>
      <c r="F5" s="39" t="s">
        <v>10</v>
      </c>
      <c r="G5" s="89"/>
      <c r="H5" s="90">
        <f t="shared" si="0"/>
        <v>0</v>
      </c>
    </row>
    <row r="6" spans="2:8" s="6" customFormat="1" ht="180" customHeight="1">
      <c r="B6" s="125" t="s">
        <v>181</v>
      </c>
      <c r="C6" s="126"/>
      <c r="D6" s="66"/>
      <c r="E6" s="40">
        <v>3</v>
      </c>
      <c r="F6" s="39" t="s">
        <v>10</v>
      </c>
      <c r="G6" s="89"/>
      <c r="H6" s="90">
        <f t="shared" si="0"/>
        <v>0</v>
      </c>
    </row>
    <row r="7" spans="2:8" s="6" customFormat="1" ht="98.25" customHeight="1">
      <c r="B7" s="125" t="s">
        <v>182</v>
      </c>
      <c r="C7" s="126"/>
      <c r="D7" s="66"/>
      <c r="E7" s="40">
        <v>4</v>
      </c>
      <c r="F7" s="39" t="s">
        <v>10</v>
      </c>
      <c r="G7" s="89"/>
      <c r="H7" s="90">
        <f t="shared" si="0"/>
        <v>0</v>
      </c>
    </row>
    <row r="8" spans="2:8" s="6" customFormat="1" ht="98" customHeight="1">
      <c r="B8" s="125" t="s">
        <v>183</v>
      </c>
      <c r="C8" s="126"/>
      <c r="D8" s="66"/>
      <c r="E8" s="40">
        <v>9</v>
      </c>
      <c r="F8" s="39" t="s">
        <v>10</v>
      </c>
      <c r="G8" s="89"/>
      <c r="H8" s="90">
        <f t="shared" si="0"/>
        <v>0</v>
      </c>
    </row>
    <row r="9" spans="2:8" s="6" customFormat="1" ht="110.25" customHeight="1">
      <c r="B9" s="125" t="s">
        <v>184</v>
      </c>
      <c r="C9" s="126"/>
      <c r="D9" s="66"/>
      <c r="E9" s="40">
        <v>3</v>
      </c>
      <c r="F9" s="39" t="s">
        <v>10</v>
      </c>
      <c r="G9" s="89"/>
      <c r="H9" s="90">
        <f t="shared" si="0"/>
        <v>0</v>
      </c>
    </row>
    <row r="10" spans="2:8" s="6" customFormat="1" ht="99" customHeight="1">
      <c r="B10" s="125" t="s">
        <v>185</v>
      </c>
      <c r="C10" s="126"/>
      <c r="D10" s="66"/>
      <c r="E10" s="40">
        <v>5</v>
      </c>
      <c r="F10" s="39" t="s">
        <v>10</v>
      </c>
      <c r="G10" s="89"/>
      <c r="H10" s="90">
        <f t="shared" si="0"/>
        <v>0</v>
      </c>
    </row>
    <row r="11" spans="2:8" s="6" customFormat="1" ht="100.75" customHeight="1">
      <c r="B11" s="125" t="s">
        <v>186</v>
      </c>
      <c r="C11" s="126"/>
      <c r="D11" s="66"/>
      <c r="E11" s="40">
        <v>1</v>
      </c>
      <c r="F11" s="39" t="s">
        <v>10</v>
      </c>
      <c r="G11" s="89"/>
      <c r="H11" s="90">
        <f t="shared" si="0"/>
        <v>0</v>
      </c>
    </row>
    <row r="12" spans="2:8" s="6" customFormat="1" ht="80.25" customHeight="1">
      <c r="B12" s="125" t="s">
        <v>187</v>
      </c>
      <c r="C12" s="126"/>
      <c r="D12" s="66"/>
      <c r="E12" s="40">
        <v>2</v>
      </c>
      <c r="F12" s="39" t="s">
        <v>10</v>
      </c>
      <c r="G12" s="89"/>
      <c r="H12" s="90">
        <f t="shared" si="0"/>
        <v>0</v>
      </c>
    </row>
    <row r="13" spans="2:8" s="6" customFormat="1" ht="90" customHeight="1">
      <c r="B13" s="125" t="s">
        <v>188</v>
      </c>
      <c r="C13" s="126"/>
      <c r="D13" s="66"/>
      <c r="E13" s="40">
        <v>8</v>
      </c>
      <c r="F13" s="39" t="s">
        <v>10</v>
      </c>
      <c r="G13" s="89"/>
      <c r="H13" s="90">
        <f t="shared" si="0"/>
        <v>0</v>
      </c>
    </row>
    <row r="14" spans="2:8" s="6" customFormat="1" ht="176" customHeight="1">
      <c r="B14" s="125" t="s">
        <v>189</v>
      </c>
      <c r="C14" s="126"/>
      <c r="D14" s="66"/>
      <c r="E14" s="40">
        <v>8</v>
      </c>
      <c r="F14" s="39" t="s">
        <v>10</v>
      </c>
      <c r="G14" s="89"/>
      <c r="H14" s="90">
        <f t="shared" si="0"/>
        <v>0</v>
      </c>
    </row>
    <row r="15" spans="2:8" ht="41" customHeight="1" thickBot="1">
      <c r="B15" s="117" t="s">
        <v>32</v>
      </c>
      <c r="C15" s="118"/>
      <c r="D15" s="118"/>
      <c r="E15" s="118"/>
      <c r="F15" s="118"/>
      <c r="G15" s="119"/>
      <c r="H15" s="91">
        <f>SUM(H4:H14)</f>
        <v>0</v>
      </c>
    </row>
    <row r="16" spans="2:8" ht="15" customHeight="1">
      <c r="B16" s="7"/>
      <c r="C16" s="7"/>
      <c r="D16" s="7"/>
      <c r="E16" s="7"/>
      <c r="F16" s="7"/>
      <c r="G16" s="7"/>
      <c r="H16" s="7"/>
    </row>
    <row r="17" spans="2:8" s="9" customFormat="1">
      <c r="B17" s="4"/>
      <c r="C17" s="8"/>
      <c r="D17" s="8"/>
      <c r="E17" s="8"/>
      <c r="F17" s="8"/>
      <c r="G17" s="8"/>
      <c r="H17" s="8"/>
    </row>
  </sheetData>
  <mergeCells count="14">
    <mergeCell ref="B15:G15"/>
    <mergeCell ref="B2:H2"/>
    <mergeCell ref="B3:C3"/>
    <mergeCell ref="B4:C4"/>
    <mergeCell ref="B5:C5"/>
    <mergeCell ref="B6:C6"/>
    <mergeCell ref="B13:C13"/>
    <mergeCell ref="B14:C14"/>
    <mergeCell ref="B7:C7"/>
    <mergeCell ref="B8:C8"/>
    <mergeCell ref="B9:C9"/>
    <mergeCell ref="B10:C10"/>
    <mergeCell ref="B11:C11"/>
    <mergeCell ref="B12:C12"/>
  </mergeCells>
  <pageMargins left="0.70866141732283472" right="0.70866141732283472" top="0.31496062992125984" bottom="0.31496062992125984" header="0.31496062992125984" footer="0.31496062992125984"/>
  <pageSetup paperSize="9" scale="52" orientation="portrait" horizontalDpi="4294967293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DB74-5F52-4278-A08C-EF21A3D3C2AF}">
  <dimension ref="B1:J14"/>
  <sheetViews>
    <sheetView zoomScale="70" zoomScaleNormal="70" workbookViewId="0">
      <selection activeCell="M11" sqref="M11"/>
    </sheetView>
  </sheetViews>
  <sheetFormatPr defaultColWidth="8.81640625" defaultRowHeight="14.5"/>
  <cols>
    <col min="2" max="2" width="11.6328125" customWidth="1"/>
    <col min="3" max="3" width="64.6328125" style="10" customWidth="1"/>
    <col min="4" max="4" width="16.81640625" style="10" bestFit="1" customWidth="1"/>
    <col min="5" max="5" width="10.81640625" style="10" bestFit="1" customWidth="1"/>
    <col min="6" max="6" width="6.1796875" style="10" customWidth="1"/>
    <col min="7" max="7" width="11.36328125" style="10" customWidth="1"/>
    <col min="8" max="8" width="17.1796875" style="10" customWidth="1"/>
    <col min="10" max="10" width="15" bestFit="1" customWidth="1"/>
  </cols>
  <sheetData>
    <row r="1" spans="2:10" ht="15" thickBot="1"/>
    <row r="2" spans="2:10" ht="40" customHeight="1">
      <c r="B2" s="112" t="s">
        <v>198</v>
      </c>
      <c r="C2" s="113"/>
      <c r="D2" s="113"/>
      <c r="E2" s="113"/>
      <c r="F2" s="113"/>
      <c r="G2" s="113"/>
      <c r="H2" s="114"/>
    </row>
    <row r="3" spans="2:10" ht="43" customHeight="1">
      <c r="B3" s="41" t="s">
        <v>17</v>
      </c>
      <c r="C3" s="14" t="s">
        <v>5</v>
      </c>
      <c r="D3" s="14" t="s">
        <v>11</v>
      </c>
      <c r="E3" s="14" t="s">
        <v>12</v>
      </c>
      <c r="F3" s="14" t="s">
        <v>8</v>
      </c>
      <c r="G3" s="14" t="s">
        <v>6</v>
      </c>
      <c r="H3" s="42" t="s">
        <v>9</v>
      </c>
    </row>
    <row r="4" spans="2:10" ht="29">
      <c r="B4" s="43" t="s">
        <v>0</v>
      </c>
      <c r="C4" s="11" t="s">
        <v>201</v>
      </c>
      <c r="D4" s="12"/>
      <c r="E4" s="13">
        <v>2500</v>
      </c>
      <c r="F4" s="12" t="s">
        <v>13</v>
      </c>
      <c r="G4" s="79"/>
      <c r="H4" s="80">
        <f>+G4*E4</f>
        <v>0</v>
      </c>
    </row>
    <row r="5" spans="2:10" ht="29">
      <c r="B5" s="43" t="s">
        <v>0</v>
      </c>
      <c r="C5" s="11" t="s">
        <v>203</v>
      </c>
      <c r="D5" s="12"/>
      <c r="E5" s="13">
        <v>2500</v>
      </c>
      <c r="F5" s="12" t="s">
        <v>14</v>
      </c>
      <c r="G5" s="79"/>
      <c r="H5" s="80">
        <f t="shared" ref="H5:H6" si="0">+G5*E5</f>
        <v>0</v>
      </c>
    </row>
    <row r="6" spans="2:10" ht="29">
      <c r="B6" s="43" t="s">
        <v>0</v>
      </c>
      <c r="C6" s="11" t="s">
        <v>16</v>
      </c>
      <c r="D6" s="12"/>
      <c r="E6" s="13">
        <v>1250</v>
      </c>
      <c r="F6" s="12" t="s">
        <v>14</v>
      </c>
      <c r="G6" s="79"/>
      <c r="H6" s="80">
        <f t="shared" si="0"/>
        <v>0</v>
      </c>
    </row>
    <row r="7" spans="2:10" ht="22" customHeight="1">
      <c r="B7" s="43" t="s">
        <v>0</v>
      </c>
      <c r="C7" s="11" t="s">
        <v>18</v>
      </c>
      <c r="D7" s="12"/>
      <c r="E7" s="13">
        <v>60</v>
      </c>
      <c r="F7" s="12" t="s">
        <v>13</v>
      </c>
      <c r="G7" s="79"/>
      <c r="H7" s="80">
        <f>+G7*E7</f>
        <v>0</v>
      </c>
    </row>
    <row r="8" spans="2:10" ht="22" customHeight="1">
      <c r="B8" s="43" t="s">
        <v>2</v>
      </c>
      <c r="C8" s="11" t="s">
        <v>19</v>
      </c>
      <c r="D8" s="12"/>
      <c r="E8" s="13">
        <v>80</v>
      </c>
      <c r="F8" s="12" t="s">
        <v>13</v>
      </c>
      <c r="G8" s="79"/>
      <c r="H8" s="80">
        <f>+G8*E8</f>
        <v>0</v>
      </c>
    </row>
    <row r="9" spans="2:10" ht="22" customHeight="1">
      <c r="B9" s="43" t="s">
        <v>2</v>
      </c>
      <c r="C9" s="11" t="s">
        <v>20</v>
      </c>
      <c r="D9" s="12"/>
      <c r="E9" s="13">
        <v>1520</v>
      </c>
      <c r="F9" s="12" t="s">
        <v>13</v>
      </c>
      <c r="G9" s="79"/>
      <c r="H9" s="80">
        <f>+G9*E9</f>
        <v>0</v>
      </c>
    </row>
    <row r="10" spans="2:10" ht="22" customHeight="1">
      <c r="B10" s="43" t="s">
        <v>2</v>
      </c>
      <c r="C10" s="11" t="s">
        <v>21</v>
      </c>
      <c r="D10" s="12"/>
      <c r="E10" s="13">
        <v>2480</v>
      </c>
      <c r="F10" s="12" t="s">
        <v>13</v>
      </c>
      <c r="G10" s="79"/>
      <c r="H10" s="80">
        <f>+G10*E10</f>
        <v>0</v>
      </c>
    </row>
    <row r="11" spans="2:10" ht="22" customHeight="1">
      <c r="B11" s="43" t="s">
        <v>22</v>
      </c>
      <c r="C11" s="11" t="s">
        <v>23</v>
      </c>
      <c r="D11" s="12"/>
      <c r="E11" s="13">
        <v>6</v>
      </c>
      <c r="F11" s="12" t="s">
        <v>3</v>
      </c>
      <c r="G11" s="79"/>
      <c r="H11" s="80">
        <f t="shared" ref="H11:H13" si="1">+G11*E11</f>
        <v>0</v>
      </c>
    </row>
    <row r="12" spans="2:10" ht="22" customHeight="1">
      <c r="B12" s="43" t="s">
        <v>22</v>
      </c>
      <c r="C12" s="11" t="s">
        <v>24</v>
      </c>
      <c r="D12" s="12"/>
      <c r="E12" s="13">
        <v>24</v>
      </c>
      <c r="F12" s="12" t="s">
        <v>3</v>
      </c>
      <c r="G12" s="79"/>
      <c r="H12" s="80">
        <f t="shared" si="1"/>
        <v>0</v>
      </c>
      <c r="J12" s="15"/>
    </row>
    <row r="13" spans="2:10" ht="22" customHeight="1">
      <c r="B13" s="43" t="s">
        <v>1</v>
      </c>
      <c r="C13" s="11" t="s">
        <v>25</v>
      </c>
      <c r="D13" s="12"/>
      <c r="E13" s="13">
        <v>1850</v>
      </c>
      <c r="F13" s="12" t="s">
        <v>3</v>
      </c>
      <c r="G13" s="79"/>
      <c r="H13" s="80">
        <f t="shared" si="1"/>
        <v>0</v>
      </c>
    </row>
    <row r="14" spans="2:10" ht="26.5" customHeight="1" thickBot="1">
      <c r="B14" s="127" t="s">
        <v>32</v>
      </c>
      <c r="C14" s="128"/>
      <c r="D14" s="128"/>
      <c r="E14" s="128"/>
      <c r="F14" s="128"/>
      <c r="G14" s="128"/>
      <c r="H14" s="91">
        <f>SUM(H4:H13)</f>
        <v>0</v>
      </c>
      <c r="J14" s="15"/>
    </row>
  </sheetData>
  <mergeCells count="2">
    <mergeCell ref="B2:H2"/>
    <mergeCell ref="B14:G14"/>
  </mergeCells>
  <pageMargins left="1" right="1" top="1" bottom="1" header="0.5" footer="0.5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A3116-1502-49FF-A253-171B65428F1A}">
  <sheetPr>
    <pageSetUpPr fitToPage="1"/>
  </sheetPr>
  <dimension ref="B1:G22"/>
  <sheetViews>
    <sheetView showGridLines="0" zoomScale="70" zoomScaleNormal="70" zoomScaleSheetLayoutView="100" workbookViewId="0">
      <pane ySplit="3" topLeftCell="A31" activePane="bottomLeft" state="frozenSplit"/>
      <selection pane="bottomLeft" activeCell="B13" sqref="B13"/>
    </sheetView>
  </sheetViews>
  <sheetFormatPr defaultColWidth="13.1796875" defaultRowHeight="15.5"/>
  <cols>
    <col min="1" max="1" width="3.1796875" style="17" customWidth="1"/>
    <col min="2" max="2" width="95.36328125" style="21" customWidth="1"/>
    <col min="3" max="5" width="22" style="20" bestFit="1" customWidth="1"/>
    <col min="6" max="16384" width="13.1796875" style="17"/>
  </cols>
  <sheetData>
    <row r="1" spans="2:7" ht="16" thickBot="1"/>
    <row r="2" spans="2:7" s="16" customFormat="1" ht="28.25" customHeight="1">
      <c r="B2" s="129" t="s">
        <v>198</v>
      </c>
      <c r="C2" s="130"/>
      <c r="D2" s="130"/>
      <c r="E2" s="131"/>
    </row>
    <row r="3" spans="2:7" s="16" customFormat="1" ht="28.25" customHeight="1">
      <c r="B3" s="27" t="s">
        <v>5</v>
      </c>
      <c r="C3" s="26" t="s">
        <v>33</v>
      </c>
      <c r="D3" s="26" t="s">
        <v>34</v>
      </c>
      <c r="E3" s="28" t="s">
        <v>31</v>
      </c>
    </row>
    <row r="4" spans="2:7">
      <c r="B4" s="29" t="s">
        <v>35</v>
      </c>
      <c r="C4" s="93"/>
      <c r="D4" s="93"/>
      <c r="E4" s="94"/>
    </row>
    <row r="5" spans="2:7" s="18" customFormat="1" ht="37" customHeight="1">
      <c r="B5" s="30" t="s">
        <v>36</v>
      </c>
      <c r="C5" s="95"/>
      <c r="D5" s="95"/>
      <c r="E5" s="96">
        <f>C5+D5</f>
        <v>0</v>
      </c>
      <c r="F5" s="17"/>
      <c r="G5" s="17"/>
    </row>
    <row r="6" spans="2:7">
      <c r="B6" s="29" t="s">
        <v>37</v>
      </c>
      <c r="C6" s="93"/>
      <c r="D6" s="93"/>
      <c r="E6" s="93"/>
    </row>
    <row r="7" spans="2:7" ht="31">
      <c r="B7" s="30" t="s">
        <v>38</v>
      </c>
      <c r="C7" s="97"/>
      <c r="D7" s="97"/>
      <c r="E7" s="96">
        <f t="shared" ref="E7:E19" si="0">C7+D7</f>
        <v>0</v>
      </c>
    </row>
    <row r="8" spans="2:7">
      <c r="B8" s="29" t="s">
        <v>39</v>
      </c>
      <c r="C8" s="93"/>
      <c r="D8" s="93"/>
      <c r="E8" s="93"/>
    </row>
    <row r="9" spans="2:7" s="18" customFormat="1" ht="31">
      <c r="B9" s="30" t="s">
        <v>40</v>
      </c>
      <c r="C9" s="95"/>
      <c r="D9" s="95"/>
      <c r="E9" s="96">
        <f t="shared" si="0"/>
        <v>0</v>
      </c>
      <c r="F9" s="17"/>
      <c r="G9" s="17"/>
    </row>
    <row r="10" spans="2:7">
      <c r="B10" s="29" t="s">
        <v>41</v>
      </c>
      <c r="C10" s="93"/>
      <c r="D10" s="93"/>
      <c r="E10" s="93"/>
    </row>
    <row r="11" spans="2:7" s="18" customFormat="1" ht="37" customHeight="1">
      <c r="B11" s="30" t="s">
        <v>42</v>
      </c>
      <c r="C11" s="95"/>
      <c r="D11" s="95"/>
      <c r="E11" s="96">
        <f t="shared" si="0"/>
        <v>0</v>
      </c>
      <c r="F11" s="17"/>
      <c r="G11" s="17"/>
    </row>
    <row r="12" spans="2:7">
      <c r="B12" s="29" t="s">
        <v>43</v>
      </c>
      <c r="C12" s="93"/>
      <c r="D12" s="93"/>
      <c r="E12" s="93"/>
    </row>
    <row r="13" spans="2:7" ht="21" customHeight="1">
      <c r="B13" s="30" t="s">
        <v>205</v>
      </c>
      <c r="C13" s="97"/>
      <c r="D13" s="97"/>
      <c r="E13" s="96">
        <f t="shared" si="0"/>
        <v>0</v>
      </c>
    </row>
    <row r="14" spans="2:7">
      <c r="B14" s="29" t="s">
        <v>44</v>
      </c>
      <c r="C14" s="93"/>
      <c r="D14" s="93"/>
      <c r="E14" s="93"/>
    </row>
    <row r="15" spans="2:7">
      <c r="B15" s="30" t="s">
        <v>204</v>
      </c>
      <c r="C15" s="97"/>
      <c r="D15" s="97"/>
      <c r="E15" s="96">
        <f t="shared" si="0"/>
        <v>0</v>
      </c>
    </row>
    <row r="16" spans="2:7">
      <c r="B16" s="29" t="s">
        <v>45</v>
      </c>
      <c r="C16" s="93"/>
      <c r="D16" s="93"/>
      <c r="E16" s="93"/>
    </row>
    <row r="17" spans="2:5" ht="31">
      <c r="B17" s="30" t="s">
        <v>202</v>
      </c>
      <c r="C17" s="97"/>
      <c r="D17" s="97"/>
      <c r="E17" s="96">
        <f t="shared" si="0"/>
        <v>0</v>
      </c>
    </row>
    <row r="18" spans="2:5">
      <c r="B18" s="29" t="s">
        <v>46</v>
      </c>
      <c r="C18" s="93"/>
      <c r="D18" s="93"/>
      <c r="E18" s="93"/>
    </row>
    <row r="19" spans="2:5" ht="37" customHeight="1">
      <c r="B19" s="30" t="s">
        <v>47</v>
      </c>
      <c r="C19" s="98"/>
      <c r="D19" s="98"/>
      <c r="E19" s="96">
        <f t="shared" si="0"/>
        <v>0</v>
      </c>
    </row>
    <row r="20" spans="2:5" ht="38" customHeight="1" thickBot="1">
      <c r="B20" s="31" t="s">
        <v>32</v>
      </c>
      <c r="C20" s="99">
        <f>SUM(C4:C19)</f>
        <v>0</v>
      </c>
      <c r="D20" s="99">
        <f>SUM(D4:D19)</f>
        <v>0</v>
      </c>
      <c r="E20" s="91">
        <f>SUM(E4:E19)</f>
        <v>0</v>
      </c>
    </row>
    <row r="22" spans="2:5">
      <c r="B22" s="19"/>
    </row>
  </sheetData>
  <mergeCells count="1">
    <mergeCell ref="B2:E2"/>
  </mergeCells>
  <pageMargins left="0.7" right="0.7" top="0.75" bottom="0.75" header="0.3" footer="0.3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120E4-1F8D-43B4-9411-A43B8C060FA7}">
  <dimension ref="B1:AZ80"/>
  <sheetViews>
    <sheetView tabSelected="1" topLeftCell="A43" zoomScale="80" zoomScaleNormal="80" workbookViewId="0">
      <selection activeCell="AY6" sqref="AX6:AY6"/>
    </sheetView>
  </sheetViews>
  <sheetFormatPr defaultColWidth="8.81640625" defaultRowHeight="14.5"/>
  <cols>
    <col min="1" max="1" width="0.81640625" customWidth="1"/>
    <col min="2" max="2" width="58.36328125" customWidth="1"/>
    <col min="3" max="46" width="0" hidden="1" customWidth="1"/>
    <col min="47" max="48" width="7.81640625" customWidth="1"/>
    <col min="49" max="49" width="21.6328125" customWidth="1"/>
    <col min="50" max="51" width="16.1796875" customWidth="1"/>
    <col min="52" max="52" width="22.36328125" customWidth="1"/>
  </cols>
  <sheetData>
    <row r="1" spans="2:52" ht="15" thickBot="1"/>
    <row r="2" spans="2:52" ht="41" customHeight="1">
      <c r="B2" s="134" t="s">
        <v>198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6"/>
    </row>
    <row r="3" spans="2:52" ht="14.5" customHeight="1">
      <c r="B3" s="67"/>
      <c r="C3" s="137" t="s">
        <v>87</v>
      </c>
      <c r="D3" s="138" t="s">
        <v>0</v>
      </c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 t="s">
        <v>88</v>
      </c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 t="s">
        <v>89</v>
      </c>
      <c r="AO3" s="139"/>
      <c r="AP3" s="139"/>
      <c r="AQ3" s="139"/>
      <c r="AR3" s="139"/>
      <c r="AS3" s="139"/>
      <c r="AT3" s="139"/>
      <c r="AU3" s="68"/>
      <c r="AV3" s="69"/>
      <c r="AW3" s="69"/>
      <c r="AX3" s="69"/>
      <c r="AY3" s="69"/>
      <c r="AZ3" s="70"/>
    </row>
    <row r="4" spans="2:52" ht="48" customHeight="1">
      <c r="B4" s="71" t="s">
        <v>5</v>
      </c>
      <c r="C4" s="137"/>
      <c r="D4" s="72" t="s">
        <v>92</v>
      </c>
      <c r="E4" s="73" t="s">
        <v>93</v>
      </c>
      <c r="F4" s="73" t="s">
        <v>94</v>
      </c>
      <c r="G4" s="74" t="s">
        <v>95</v>
      </c>
      <c r="H4" s="73" t="s">
        <v>96</v>
      </c>
      <c r="I4" s="73" t="s">
        <v>97</v>
      </c>
      <c r="J4" s="73" t="s">
        <v>98</v>
      </c>
      <c r="K4" s="73" t="s">
        <v>99</v>
      </c>
      <c r="L4" s="73" t="s">
        <v>98</v>
      </c>
      <c r="M4" s="73" t="s">
        <v>98</v>
      </c>
      <c r="N4" s="73" t="s">
        <v>100</v>
      </c>
      <c r="O4" s="73" t="s">
        <v>98</v>
      </c>
      <c r="P4" s="74" t="s">
        <v>101</v>
      </c>
      <c r="Q4" s="73" t="s">
        <v>99</v>
      </c>
      <c r="R4" s="73" t="s">
        <v>98</v>
      </c>
      <c r="S4" s="73" t="s">
        <v>98</v>
      </c>
      <c r="T4" s="73" t="s">
        <v>100</v>
      </c>
      <c r="U4" s="73" t="s">
        <v>98</v>
      </c>
      <c r="V4" s="73" t="s">
        <v>98</v>
      </c>
      <c r="W4" s="74" t="s">
        <v>102</v>
      </c>
      <c r="X4" s="74" t="s">
        <v>102</v>
      </c>
      <c r="Y4" s="73" t="s">
        <v>98</v>
      </c>
      <c r="Z4" s="73" t="s">
        <v>98</v>
      </c>
      <c r="AA4" s="73" t="s">
        <v>100</v>
      </c>
      <c r="AB4" s="73" t="s">
        <v>98</v>
      </c>
      <c r="AC4" s="73" t="s">
        <v>98</v>
      </c>
      <c r="AD4" s="73" t="s">
        <v>100</v>
      </c>
      <c r="AE4" s="73" t="s">
        <v>98</v>
      </c>
      <c r="AF4" s="73" t="s">
        <v>98</v>
      </c>
      <c r="AG4" s="74" t="s">
        <v>102</v>
      </c>
      <c r="AH4" s="74" t="s">
        <v>102</v>
      </c>
      <c r="AI4" s="73" t="s">
        <v>98</v>
      </c>
      <c r="AJ4" s="73" t="s">
        <v>96</v>
      </c>
      <c r="AK4" s="73" t="s">
        <v>103</v>
      </c>
      <c r="AL4" s="74" t="s">
        <v>104</v>
      </c>
      <c r="AM4" s="74" t="s">
        <v>105</v>
      </c>
      <c r="AN4" s="75" t="s">
        <v>106</v>
      </c>
      <c r="AO4" s="75" t="s">
        <v>106</v>
      </c>
      <c r="AP4" s="75" t="s">
        <v>106</v>
      </c>
      <c r="AQ4" s="75" t="s">
        <v>98</v>
      </c>
      <c r="AR4" s="75" t="s">
        <v>97</v>
      </c>
      <c r="AS4" s="75" t="s">
        <v>98</v>
      </c>
      <c r="AT4" s="76" t="s">
        <v>105</v>
      </c>
      <c r="AU4" s="74" t="s">
        <v>9</v>
      </c>
      <c r="AV4" s="74" t="s">
        <v>8</v>
      </c>
      <c r="AW4" s="74" t="s">
        <v>90</v>
      </c>
      <c r="AX4" s="77" t="s">
        <v>33</v>
      </c>
      <c r="AY4" s="77" t="s">
        <v>34</v>
      </c>
      <c r="AZ4" s="78" t="s">
        <v>91</v>
      </c>
    </row>
    <row r="5" spans="2:52" ht="31" customHeight="1">
      <c r="B5" s="29" t="s">
        <v>107</v>
      </c>
      <c r="C5" s="53"/>
      <c r="D5" s="54"/>
      <c r="E5" s="53"/>
      <c r="F5" s="53"/>
      <c r="G5" s="54"/>
      <c r="H5" s="53"/>
      <c r="I5" s="53"/>
      <c r="J5" s="53"/>
      <c r="K5" s="53"/>
      <c r="L5" s="53"/>
      <c r="M5" s="53"/>
      <c r="N5" s="53"/>
      <c r="O5" s="53"/>
      <c r="P5" s="54"/>
      <c r="Q5" s="53"/>
      <c r="R5" s="53"/>
      <c r="S5" s="53"/>
      <c r="T5" s="53"/>
      <c r="U5" s="53"/>
      <c r="V5" s="53"/>
      <c r="W5" s="54"/>
      <c r="X5" s="54"/>
      <c r="Y5" s="53"/>
      <c r="Z5" s="53"/>
      <c r="AA5" s="53"/>
      <c r="AB5" s="53"/>
      <c r="AC5" s="53"/>
      <c r="AD5" s="53"/>
      <c r="AE5" s="53"/>
      <c r="AF5" s="53"/>
      <c r="AG5" s="54"/>
      <c r="AH5" s="54"/>
      <c r="AI5" s="53"/>
      <c r="AJ5" s="53"/>
      <c r="AK5" s="53"/>
      <c r="AL5" s="54"/>
      <c r="AM5" s="54"/>
      <c r="AN5" s="53"/>
      <c r="AO5" s="53"/>
      <c r="AP5" s="53"/>
      <c r="AQ5" s="53"/>
      <c r="AR5" s="53"/>
      <c r="AS5" s="53"/>
      <c r="AT5" s="54"/>
      <c r="AU5" s="56"/>
      <c r="AV5" s="56"/>
      <c r="AW5" s="56"/>
      <c r="AX5" s="100"/>
      <c r="AY5" s="100"/>
      <c r="AZ5" s="101">
        <f>SUM(AZ6:AZ15)</f>
        <v>0</v>
      </c>
    </row>
    <row r="6" spans="2:52" ht="22" customHeight="1">
      <c r="B6" s="57" t="s">
        <v>108</v>
      </c>
      <c r="C6" s="55">
        <v>24</v>
      </c>
      <c r="D6" s="55"/>
      <c r="E6" s="55">
        <v>16</v>
      </c>
      <c r="F6" s="55">
        <v>1</v>
      </c>
      <c r="G6" s="55">
        <v>7</v>
      </c>
      <c r="H6" s="55">
        <v>8</v>
      </c>
      <c r="I6" s="55">
        <v>6</v>
      </c>
      <c r="J6" s="55">
        <v>6</v>
      </c>
      <c r="K6" s="55">
        <v>6</v>
      </c>
      <c r="L6" s="55">
        <v>6</v>
      </c>
      <c r="M6" s="55">
        <v>6</v>
      </c>
      <c r="N6" s="55">
        <v>6</v>
      </c>
      <c r="O6" s="55">
        <v>6</v>
      </c>
      <c r="P6" s="55">
        <v>14</v>
      </c>
      <c r="Q6" s="55">
        <v>6</v>
      </c>
      <c r="R6" s="55">
        <v>6</v>
      </c>
      <c r="S6" s="55">
        <v>6</v>
      </c>
      <c r="T6" s="55">
        <v>6</v>
      </c>
      <c r="U6" s="55">
        <v>6</v>
      </c>
      <c r="V6" s="55">
        <v>6</v>
      </c>
      <c r="W6" s="55">
        <v>3</v>
      </c>
      <c r="X6" s="55">
        <v>3</v>
      </c>
      <c r="Y6" s="55">
        <v>6</v>
      </c>
      <c r="Z6" s="55">
        <v>6</v>
      </c>
      <c r="AA6" s="55">
        <v>6</v>
      </c>
      <c r="AB6" s="55">
        <v>6</v>
      </c>
      <c r="AC6" s="55">
        <v>6</v>
      </c>
      <c r="AD6" s="55">
        <v>6</v>
      </c>
      <c r="AE6" s="55">
        <v>6</v>
      </c>
      <c r="AF6" s="55">
        <v>6</v>
      </c>
      <c r="AG6" s="55">
        <v>3</v>
      </c>
      <c r="AH6" s="55">
        <v>3</v>
      </c>
      <c r="AI6" s="55">
        <v>6</v>
      </c>
      <c r="AJ6" s="55">
        <v>8</v>
      </c>
      <c r="AK6" s="55">
        <v>6</v>
      </c>
      <c r="AL6" s="55">
        <v>6</v>
      </c>
      <c r="AM6" s="55">
        <v>16</v>
      </c>
      <c r="AN6" s="55">
        <v>12</v>
      </c>
      <c r="AO6" s="55">
        <v>12</v>
      </c>
      <c r="AP6" s="55">
        <v>12</v>
      </c>
      <c r="AQ6" s="55">
        <v>6</v>
      </c>
      <c r="AR6" s="55">
        <v>6</v>
      </c>
      <c r="AS6" s="55">
        <v>6</v>
      </c>
      <c r="AT6" s="55">
        <v>16</v>
      </c>
      <c r="AU6" s="55">
        <f>SUM(C6:AT6)</f>
        <v>320</v>
      </c>
      <c r="AV6" s="55" t="s">
        <v>109</v>
      </c>
      <c r="AW6" s="55"/>
      <c r="AX6" s="102"/>
      <c r="AY6" s="102"/>
      <c r="AZ6" s="103">
        <f>+(AX6+AY6)*AU6</f>
        <v>0</v>
      </c>
    </row>
    <row r="7" spans="2:52" ht="22" customHeight="1">
      <c r="B7" s="57" t="s">
        <v>110</v>
      </c>
      <c r="C7" s="55"/>
      <c r="D7" s="55"/>
      <c r="E7" s="55"/>
      <c r="F7" s="55"/>
      <c r="G7" s="55"/>
      <c r="H7" s="55"/>
      <c r="I7" s="55"/>
      <c r="J7" s="55"/>
      <c r="K7" s="55">
        <v>62</v>
      </c>
      <c r="L7" s="55"/>
      <c r="M7" s="55"/>
      <c r="N7" s="55">
        <v>56</v>
      </c>
      <c r="O7" s="55"/>
      <c r="P7" s="55"/>
      <c r="Q7" s="55">
        <v>62</v>
      </c>
      <c r="R7" s="55"/>
      <c r="S7" s="55"/>
      <c r="T7" s="55">
        <v>52</v>
      </c>
      <c r="U7" s="55"/>
      <c r="V7" s="55"/>
      <c r="W7" s="55">
        <v>24</v>
      </c>
      <c r="X7" s="55">
        <v>24</v>
      </c>
      <c r="Y7" s="55"/>
      <c r="Z7" s="55"/>
      <c r="AA7" s="55">
        <f>24+18</f>
        <v>42</v>
      </c>
      <c r="AB7" s="55"/>
      <c r="AC7" s="55"/>
      <c r="AD7" s="55">
        <v>42</v>
      </c>
      <c r="AE7" s="55"/>
      <c r="AF7" s="55"/>
      <c r="AG7" s="55">
        <v>24</v>
      </c>
      <c r="AH7" s="55">
        <v>24</v>
      </c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>
        <f>SUM(C7:AT7)</f>
        <v>412</v>
      </c>
      <c r="AV7" s="55" t="s">
        <v>109</v>
      </c>
      <c r="AW7" s="55"/>
      <c r="AX7" s="102"/>
      <c r="AY7" s="102"/>
      <c r="AZ7" s="103">
        <f t="shared" ref="AZ7:AZ70" si="0">+(AX7+AY7)*AU7</f>
        <v>0</v>
      </c>
    </row>
    <row r="8" spans="2:52" ht="22" customHeight="1">
      <c r="B8" s="57" t="s">
        <v>111</v>
      </c>
      <c r="C8" s="55"/>
      <c r="D8" s="55">
        <v>14</v>
      </c>
      <c r="E8" s="55">
        <v>32</v>
      </c>
      <c r="F8" s="55">
        <v>2</v>
      </c>
      <c r="G8" s="55">
        <v>20</v>
      </c>
      <c r="H8" s="55">
        <v>16</v>
      </c>
      <c r="I8" s="55">
        <v>6</v>
      </c>
      <c r="J8" s="55">
        <v>6</v>
      </c>
      <c r="K8" s="55">
        <v>20</v>
      </c>
      <c r="L8" s="55">
        <v>6</v>
      </c>
      <c r="M8" s="55">
        <v>6</v>
      </c>
      <c r="N8" s="55">
        <v>20</v>
      </c>
      <c r="O8" s="55">
        <v>6</v>
      </c>
      <c r="P8" s="55">
        <v>16</v>
      </c>
      <c r="Q8" s="55">
        <v>20</v>
      </c>
      <c r="R8" s="55">
        <v>6</v>
      </c>
      <c r="S8" s="55">
        <v>6</v>
      </c>
      <c r="T8" s="55">
        <v>20</v>
      </c>
      <c r="U8" s="55">
        <v>6</v>
      </c>
      <c r="V8" s="55">
        <v>6</v>
      </c>
      <c r="W8" s="55">
        <v>10</v>
      </c>
      <c r="X8" s="55">
        <v>10</v>
      </c>
      <c r="Y8" s="55">
        <v>6</v>
      </c>
      <c r="Z8" s="55">
        <v>6</v>
      </c>
      <c r="AA8" s="55">
        <v>20</v>
      </c>
      <c r="AB8" s="55">
        <v>6</v>
      </c>
      <c r="AC8" s="55">
        <v>6</v>
      </c>
      <c r="AD8" s="55">
        <v>20</v>
      </c>
      <c r="AE8" s="55">
        <v>6</v>
      </c>
      <c r="AF8" s="55">
        <v>6</v>
      </c>
      <c r="AG8" s="55">
        <v>10</v>
      </c>
      <c r="AH8" s="55">
        <v>10</v>
      </c>
      <c r="AI8" s="55">
        <v>6</v>
      </c>
      <c r="AJ8" s="55">
        <v>16</v>
      </c>
      <c r="AK8" s="55">
        <v>2</v>
      </c>
      <c r="AL8" s="55">
        <v>6</v>
      </c>
      <c r="AM8" s="55">
        <v>32</v>
      </c>
      <c r="AN8" s="55">
        <v>32</v>
      </c>
      <c r="AO8" s="55">
        <v>32</v>
      </c>
      <c r="AP8" s="55">
        <v>32</v>
      </c>
      <c r="AQ8" s="55">
        <v>6</v>
      </c>
      <c r="AR8" s="55">
        <v>6</v>
      </c>
      <c r="AS8" s="55">
        <v>6</v>
      </c>
      <c r="AT8" s="55">
        <v>32</v>
      </c>
      <c r="AU8" s="55">
        <f>SUM(C8:AT8)</f>
        <v>558</v>
      </c>
      <c r="AV8" s="55" t="s">
        <v>109</v>
      </c>
      <c r="AW8" s="55"/>
      <c r="AX8" s="102"/>
      <c r="AY8" s="102"/>
      <c r="AZ8" s="103">
        <f t="shared" si="0"/>
        <v>0</v>
      </c>
    </row>
    <row r="9" spans="2:52" ht="22" customHeight="1">
      <c r="B9" s="57" t="s">
        <v>112</v>
      </c>
      <c r="C9" s="55">
        <v>10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>
        <f t="shared" ref="AU9:AU15" si="1">SUM(C9:AT9)</f>
        <v>10</v>
      </c>
      <c r="AV9" s="55" t="s">
        <v>109</v>
      </c>
      <c r="AW9" s="55"/>
      <c r="AX9" s="102"/>
      <c r="AY9" s="102"/>
      <c r="AZ9" s="103">
        <f t="shared" si="0"/>
        <v>0</v>
      </c>
    </row>
    <row r="10" spans="2:52" ht="22" customHeight="1">
      <c r="B10" s="57" t="s">
        <v>113</v>
      </c>
      <c r="C10" s="55">
        <v>40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>
        <f t="shared" si="1"/>
        <v>40</v>
      </c>
      <c r="AV10" s="55" t="s">
        <v>109</v>
      </c>
      <c r="AW10" s="55"/>
      <c r="AX10" s="102"/>
      <c r="AY10" s="102"/>
      <c r="AZ10" s="103">
        <f t="shared" si="0"/>
        <v>0</v>
      </c>
    </row>
    <row r="11" spans="2:52" ht="22" customHeight="1">
      <c r="B11" s="57" t="s">
        <v>114</v>
      </c>
      <c r="C11" s="55">
        <v>16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>
        <f t="shared" si="1"/>
        <v>16</v>
      </c>
      <c r="AV11" s="55" t="s">
        <v>109</v>
      </c>
      <c r="AW11" s="55"/>
      <c r="AX11" s="102"/>
      <c r="AY11" s="102"/>
      <c r="AZ11" s="103">
        <f t="shared" si="0"/>
        <v>0</v>
      </c>
    </row>
    <row r="12" spans="2:52" ht="22" customHeight="1">
      <c r="B12" s="57" t="s">
        <v>115</v>
      </c>
      <c r="C12" s="55"/>
      <c r="D12" s="55"/>
      <c r="E12" s="55">
        <v>4</v>
      </c>
      <c r="F12" s="55"/>
      <c r="G12" s="55"/>
      <c r="H12" s="55">
        <v>2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>
        <v>2</v>
      </c>
      <c r="AK12" s="55"/>
      <c r="AL12" s="55"/>
      <c r="AM12" s="55">
        <v>4</v>
      </c>
      <c r="AN12" s="55"/>
      <c r="AO12" s="55"/>
      <c r="AP12" s="55"/>
      <c r="AQ12" s="55"/>
      <c r="AR12" s="55"/>
      <c r="AS12" s="55"/>
      <c r="AT12" s="55">
        <v>4</v>
      </c>
      <c r="AU12" s="55">
        <f t="shared" si="1"/>
        <v>16</v>
      </c>
      <c r="AV12" s="55" t="s">
        <v>109</v>
      </c>
      <c r="AW12" s="55"/>
      <c r="AX12" s="102"/>
      <c r="AY12" s="102"/>
      <c r="AZ12" s="103">
        <f t="shared" si="0"/>
        <v>0</v>
      </c>
    </row>
    <row r="13" spans="2:52" ht="22" customHeight="1">
      <c r="B13" s="57" t="s">
        <v>116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>
        <v>4</v>
      </c>
      <c r="AO13" s="55">
        <v>4</v>
      </c>
      <c r="AP13" s="55">
        <v>4</v>
      </c>
      <c r="AQ13" s="55"/>
      <c r="AR13" s="55"/>
      <c r="AS13" s="55"/>
      <c r="AT13" s="55">
        <v>8</v>
      </c>
      <c r="AU13" s="55">
        <f t="shared" si="1"/>
        <v>20</v>
      </c>
      <c r="AV13" s="55" t="s">
        <v>109</v>
      </c>
      <c r="AW13" s="55"/>
      <c r="AX13" s="102"/>
      <c r="AY13" s="102"/>
      <c r="AZ13" s="103">
        <f t="shared" si="0"/>
        <v>0</v>
      </c>
    </row>
    <row r="14" spans="2:52" ht="22" customHeight="1">
      <c r="B14" s="57" t="s">
        <v>117</v>
      </c>
      <c r="C14" s="55">
        <v>12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>
        <f t="shared" si="1"/>
        <v>12</v>
      </c>
      <c r="AV14" s="55" t="s">
        <v>109</v>
      </c>
      <c r="AW14" s="55"/>
      <c r="AX14" s="102"/>
      <c r="AY14" s="102"/>
      <c r="AZ14" s="103">
        <f t="shared" si="0"/>
        <v>0</v>
      </c>
    </row>
    <row r="15" spans="2:52" ht="22" customHeight="1">
      <c r="B15" s="57" t="s">
        <v>118</v>
      </c>
      <c r="C15" s="55"/>
      <c r="D15" s="55">
        <v>1</v>
      </c>
      <c r="E15" s="55"/>
      <c r="F15" s="55">
        <v>1</v>
      </c>
      <c r="G15" s="55"/>
      <c r="H15" s="55">
        <v>1</v>
      </c>
      <c r="I15" s="55">
        <v>1</v>
      </c>
      <c r="J15" s="55">
        <v>1</v>
      </c>
      <c r="K15" s="55">
        <v>1</v>
      </c>
      <c r="L15" s="55">
        <v>1</v>
      </c>
      <c r="M15" s="55">
        <v>1</v>
      </c>
      <c r="N15" s="55">
        <v>1</v>
      </c>
      <c r="O15" s="55">
        <v>1</v>
      </c>
      <c r="P15" s="55">
        <v>1</v>
      </c>
      <c r="Q15" s="55">
        <v>1</v>
      </c>
      <c r="R15" s="55">
        <v>1</v>
      </c>
      <c r="S15" s="55">
        <v>1</v>
      </c>
      <c r="T15" s="55">
        <v>1</v>
      </c>
      <c r="U15" s="55">
        <v>1</v>
      </c>
      <c r="V15" s="55">
        <v>1</v>
      </c>
      <c r="W15" s="55">
        <v>1</v>
      </c>
      <c r="X15" s="55">
        <v>1</v>
      </c>
      <c r="Y15" s="55">
        <v>1</v>
      </c>
      <c r="Z15" s="55">
        <v>1</v>
      </c>
      <c r="AA15" s="55">
        <v>1</v>
      </c>
      <c r="AB15" s="55">
        <v>1</v>
      </c>
      <c r="AC15" s="55">
        <v>1</v>
      </c>
      <c r="AD15" s="55">
        <v>1</v>
      </c>
      <c r="AE15" s="55">
        <v>1</v>
      </c>
      <c r="AF15" s="55">
        <v>1</v>
      </c>
      <c r="AG15" s="55">
        <v>1</v>
      </c>
      <c r="AH15" s="55">
        <v>1</v>
      </c>
      <c r="AI15" s="55">
        <v>1</v>
      </c>
      <c r="AJ15" s="55">
        <v>1</v>
      </c>
      <c r="AK15" s="55">
        <v>1</v>
      </c>
      <c r="AL15" s="55">
        <v>1</v>
      </c>
      <c r="AM15" s="55"/>
      <c r="AN15" s="55">
        <v>2</v>
      </c>
      <c r="AO15" s="55">
        <v>2</v>
      </c>
      <c r="AP15" s="55">
        <v>2</v>
      </c>
      <c r="AQ15" s="55">
        <v>1</v>
      </c>
      <c r="AR15" s="55">
        <v>1</v>
      </c>
      <c r="AS15" s="55">
        <v>1</v>
      </c>
      <c r="AT15" s="55"/>
      <c r="AU15" s="55">
        <f t="shared" si="1"/>
        <v>42</v>
      </c>
      <c r="AV15" s="55" t="s">
        <v>109</v>
      </c>
      <c r="AW15" s="55"/>
      <c r="AX15" s="102"/>
      <c r="AY15" s="102"/>
      <c r="AZ15" s="103">
        <f t="shared" si="0"/>
        <v>0</v>
      </c>
    </row>
    <row r="16" spans="2:52" ht="30" customHeight="1">
      <c r="B16" s="29" t="s">
        <v>119</v>
      </c>
      <c r="C16" s="53"/>
      <c r="D16" s="54"/>
      <c r="E16" s="53"/>
      <c r="F16" s="53"/>
      <c r="G16" s="54"/>
      <c r="H16" s="53"/>
      <c r="I16" s="53"/>
      <c r="J16" s="53"/>
      <c r="K16" s="53"/>
      <c r="L16" s="53"/>
      <c r="M16" s="53"/>
      <c r="N16" s="53"/>
      <c r="O16" s="53"/>
      <c r="P16" s="54"/>
      <c r="Q16" s="53"/>
      <c r="R16" s="53"/>
      <c r="S16" s="53"/>
      <c r="T16" s="53"/>
      <c r="U16" s="53"/>
      <c r="V16" s="53"/>
      <c r="W16" s="54"/>
      <c r="X16" s="54"/>
      <c r="Y16" s="53"/>
      <c r="Z16" s="53"/>
      <c r="AA16" s="53"/>
      <c r="AB16" s="53"/>
      <c r="AC16" s="53"/>
      <c r="AD16" s="53"/>
      <c r="AE16" s="53"/>
      <c r="AF16" s="53"/>
      <c r="AG16" s="54"/>
      <c r="AH16" s="54"/>
      <c r="AI16" s="53"/>
      <c r="AJ16" s="53"/>
      <c r="AK16" s="53"/>
      <c r="AL16" s="54"/>
      <c r="AM16" s="54"/>
      <c r="AN16" s="53"/>
      <c r="AO16" s="53"/>
      <c r="AP16" s="53"/>
      <c r="AQ16" s="53"/>
      <c r="AR16" s="53"/>
      <c r="AS16" s="53"/>
      <c r="AT16" s="54"/>
      <c r="AU16" s="56"/>
      <c r="AV16" s="56"/>
      <c r="AW16" s="56"/>
      <c r="AX16" s="100"/>
      <c r="AY16" s="100"/>
      <c r="AZ16" s="101">
        <f>SUM(AZ17:AZ23)</f>
        <v>0</v>
      </c>
    </row>
    <row r="17" spans="2:52" ht="23" customHeight="1">
      <c r="B17" s="57" t="s">
        <v>120</v>
      </c>
      <c r="C17" s="55"/>
      <c r="D17" s="55"/>
      <c r="E17" s="55">
        <v>1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>
        <f t="shared" ref="AU17:AU23" si="2">SUM(C17:AT17)</f>
        <v>1</v>
      </c>
      <c r="AV17" s="55" t="s">
        <v>109</v>
      </c>
      <c r="AW17" s="55"/>
      <c r="AX17" s="102"/>
      <c r="AY17" s="102"/>
      <c r="AZ17" s="103">
        <f t="shared" si="0"/>
        <v>0</v>
      </c>
    </row>
    <row r="18" spans="2:52" ht="23" customHeight="1">
      <c r="B18" s="57" t="s">
        <v>121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>
        <v>1</v>
      </c>
      <c r="AN18" s="55"/>
      <c r="AO18" s="55"/>
      <c r="AP18" s="55"/>
      <c r="AQ18" s="55"/>
      <c r="AR18" s="55"/>
      <c r="AS18" s="55"/>
      <c r="AT18" s="55">
        <v>1</v>
      </c>
      <c r="AU18" s="55">
        <f t="shared" si="2"/>
        <v>2</v>
      </c>
      <c r="AV18" s="55" t="s">
        <v>109</v>
      </c>
      <c r="AW18" s="55"/>
      <c r="AX18" s="102"/>
      <c r="AY18" s="102"/>
      <c r="AZ18" s="103">
        <f t="shared" si="0"/>
        <v>0</v>
      </c>
    </row>
    <row r="19" spans="2:52" ht="23" customHeight="1">
      <c r="B19" s="57" t="s">
        <v>122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>
        <v>1</v>
      </c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>
        <f t="shared" si="2"/>
        <v>1</v>
      </c>
      <c r="AV19" s="55" t="s">
        <v>109</v>
      </c>
      <c r="AW19" s="55"/>
      <c r="AX19" s="102"/>
      <c r="AY19" s="102"/>
      <c r="AZ19" s="103">
        <f t="shared" si="0"/>
        <v>0</v>
      </c>
    </row>
    <row r="20" spans="2:52" ht="23" customHeight="1">
      <c r="B20" s="57" t="s">
        <v>123</v>
      </c>
      <c r="C20" s="55">
        <v>1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>
        <f t="shared" si="2"/>
        <v>1</v>
      </c>
      <c r="AV20" s="55" t="s">
        <v>109</v>
      </c>
      <c r="AW20" s="55"/>
      <c r="AX20" s="102"/>
      <c r="AY20" s="102"/>
      <c r="AZ20" s="103">
        <f t="shared" si="0"/>
        <v>0</v>
      </c>
    </row>
    <row r="21" spans="2:52" ht="23" customHeight="1">
      <c r="B21" s="57" t="s">
        <v>124</v>
      </c>
      <c r="C21" s="55">
        <v>1</v>
      </c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>
        <f t="shared" si="2"/>
        <v>1</v>
      </c>
      <c r="AV21" s="55" t="s">
        <v>109</v>
      </c>
      <c r="AW21" s="55"/>
      <c r="AX21" s="102"/>
      <c r="AY21" s="102"/>
      <c r="AZ21" s="103">
        <f t="shared" si="0"/>
        <v>0</v>
      </c>
    </row>
    <row r="22" spans="2:52" ht="23" customHeight="1">
      <c r="B22" s="57" t="s">
        <v>125</v>
      </c>
      <c r="C22" s="55"/>
      <c r="D22" s="55"/>
      <c r="E22" s="55">
        <v>1</v>
      </c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>
        <v>1</v>
      </c>
      <c r="AU22" s="55">
        <f t="shared" si="2"/>
        <v>2</v>
      </c>
      <c r="AV22" s="55" t="s">
        <v>109</v>
      </c>
      <c r="AW22" s="55"/>
      <c r="AX22" s="102"/>
      <c r="AY22" s="102"/>
      <c r="AZ22" s="103">
        <f t="shared" si="0"/>
        <v>0</v>
      </c>
    </row>
    <row r="23" spans="2:52" ht="23" customHeight="1">
      <c r="B23" s="57" t="s">
        <v>126</v>
      </c>
      <c r="C23" s="55"/>
      <c r="D23" s="55"/>
      <c r="E23" s="55">
        <v>1</v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>
        <f t="shared" si="2"/>
        <v>1</v>
      </c>
      <c r="AV23" s="55" t="s">
        <v>109</v>
      </c>
      <c r="AW23" s="55"/>
      <c r="AX23" s="102"/>
      <c r="AY23" s="102"/>
      <c r="AZ23" s="103">
        <f t="shared" si="0"/>
        <v>0</v>
      </c>
    </row>
    <row r="24" spans="2:52" ht="23" customHeight="1">
      <c r="B24" s="29" t="s">
        <v>127</v>
      </c>
      <c r="C24" s="53"/>
      <c r="D24" s="54"/>
      <c r="E24" s="53"/>
      <c r="F24" s="53"/>
      <c r="G24" s="54"/>
      <c r="H24" s="53"/>
      <c r="I24" s="53"/>
      <c r="J24" s="53"/>
      <c r="K24" s="53"/>
      <c r="L24" s="53"/>
      <c r="M24" s="53"/>
      <c r="N24" s="53"/>
      <c r="O24" s="53"/>
      <c r="P24" s="54"/>
      <c r="Q24" s="53"/>
      <c r="R24" s="53"/>
      <c r="S24" s="53"/>
      <c r="T24" s="53"/>
      <c r="U24" s="53"/>
      <c r="V24" s="53"/>
      <c r="W24" s="54"/>
      <c r="X24" s="54"/>
      <c r="Y24" s="53"/>
      <c r="Z24" s="53"/>
      <c r="AA24" s="53"/>
      <c r="AB24" s="53"/>
      <c r="AC24" s="53"/>
      <c r="AD24" s="53"/>
      <c r="AE24" s="53"/>
      <c r="AF24" s="53"/>
      <c r="AG24" s="54"/>
      <c r="AH24" s="54"/>
      <c r="AI24" s="53"/>
      <c r="AJ24" s="53"/>
      <c r="AK24" s="53"/>
      <c r="AL24" s="54"/>
      <c r="AM24" s="54"/>
      <c r="AN24" s="53"/>
      <c r="AO24" s="53"/>
      <c r="AP24" s="53"/>
      <c r="AQ24" s="53"/>
      <c r="AR24" s="53"/>
      <c r="AS24" s="53"/>
      <c r="AT24" s="54"/>
      <c r="AU24" s="56"/>
      <c r="AV24" s="56"/>
      <c r="AW24" s="56"/>
      <c r="AX24" s="100"/>
      <c r="AY24" s="100"/>
      <c r="AZ24" s="101">
        <f>SUM(AZ25:AZ28)</f>
        <v>0</v>
      </c>
    </row>
    <row r="25" spans="2:52" ht="21" customHeight="1">
      <c r="B25" s="57" t="s">
        <v>128</v>
      </c>
      <c r="C25" s="55"/>
      <c r="D25" s="55"/>
      <c r="E25" s="55">
        <v>1</v>
      </c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>
        <f>SUM(C25:AT25)</f>
        <v>1</v>
      </c>
      <c r="AV25" s="55" t="s">
        <v>109</v>
      </c>
      <c r="AW25" s="55"/>
      <c r="AX25" s="102"/>
      <c r="AY25" s="102"/>
      <c r="AZ25" s="103">
        <f t="shared" si="0"/>
        <v>0</v>
      </c>
    </row>
    <row r="26" spans="2:52" ht="21" customHeight="1">
      <c r="B26" s="57" t="s">
        <v>129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>
        <v>1</v>
      </c>
      <c r="AU26" s="55">
        <f>SUM(C26:AT26)</f>
        <v>1</v>
      </c>
      <c r="AV26" s="55" t="s">
        <v>109</v>
      </c>
      <c r="AW26" s="55"/>
      <c r="AX26" s="102"/>
      <c r="AY26" s="102"/>
      <c r="AZ26" s="103">
        <f t="shared" si="0"/>
        <v>0</v>
      </c>
    </row>
    <row r="27" spans="2:52" ht="21" customHeight="1">
      <c r="B27" s="57" t="s">
        <v>130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>
        <v>300</v>
      </c>
      <c r="AV27" s="55" t="s">
        <v>131</v>
      </c>
      <c r="AW27" s="55"/>
      <c r="AX27" s="102"/>
      <c r="AY27" s="102"/>
      <c r="AZ27" s="103">
        <f t="shared" si="0"/>
        <v>0</v>
      </c>
    </row>
    <row r="28" spans="2:52" ht="21" customHeight="1">
      <c r="B28" s="57" t="s">
        <v>132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>
        <v>300</v>
      </c>
      <c r="AV28" s="55" t="s">
        <v>131</v>
      </c>
      <c r="AW28" s="55"/>
      <c r="AX28" s="102"/>
      <c r="AY28" s="102"/>
      <c r="AZ28" s="103">
        <f t="shared" si="0"/>
        <v>0</v>
      </c>
    </row>
    <row r="29" spans="2:52" ht="25" customHeight="1">
      <c r="B29" s="29" t="s">
        <v>133</v>
      </c>
      <c r="C29" s="53"/>
      <c r="D29" s="54"/>
      <c r="E29" s="53"/>
      <c r="F29" s="53"/>
      <c r="G29" s="54"/>
      <c r="H29" s="53"/>
      <c r="I29" s="53"/>
      <c r="J29" s="53"/>
      <c r="K29" s="53"/>
      <c r="L29" s="53"/>
      <c r="M29" s="53"/>
      <c r="N29" s="53"/>
      <c r="O29" s="53"/>
      <c r="P29" s="54"/>
      <c r="Q29" s="53"/>
      <c r="R29" s="53"/>
      <c r="S29" s="53"/>
      <c r="T29" s="53"/>
      <c r="U29" s="53"/>
      <c r="V29" s="53"/>
      <c r="W29" s="54"/>
      <c r="X29" s="54"/>
      <c r="Y29" s="53"/>
      <c r="Z29" s="53"/>
      <c r="AA29" s="53"/>
      <c r="AB29" s="53"/>
      <c r="AC29" s="53"/>
      <c r="AD29" s="53"/>
      <c r="AE29" s="53"/>
      <c r="AF29" s="53"/>
      <c r="AG29" s="54"/>
      <c r="AH29" s="54"/>
      <c r="AI29" s="53"/>
      <c r="AJ29" s="53"/>
      <c r="AK29" s="53"/>
      <c r="AL29" s="54"/>
      <c r="AM29" s="54"/>
      <c r="AN29" s="53"/>
      <c r="AO29" s="53"/>
      <c r="AP29" s="53"/>
      <c r="AQ29" s="53"/>
      <c r="AR29" s="53"/>
      <c r="AS29" s="53"/>
      <c r="AT29" s="54"/>
      <c r="AU29" s="56"/>
      <c r="AV29" s="56"/>
      <c r="AW29" s="56"/>
      <c r="AX29" s="100"/>
      <c r="AY29" s="100"/>
      <c r="AZ29" s="101">
        <f>SUM(AZ30:AZ42)</f>
        <v>0</v>
      </c>
    </row>
    <row r="30" spans="2:52" ht="21" customHeight="1">
      <c r="B30" s="57" t="s">
        <v>134</v>
      </c>
      <c r="C30" s="55">
        <f>+C6</f>
        <v>24</v>
      </c>
      <c r="D30" s="55"/>
      <c r="E30" s="55">
        <f t="shared" ref="E30:V30" si="3">+E6</f>
        <v>16</v>
      </c>
      <c r="F30" s="55">
        <f t="shared" si="3"/>
        <v>1</v>
      </c>
      <c r="G30" s="55">
        <f t="shared" si="3"/>
        <v>7</v>
      </c>
      <c r="H30" s="55">
        <f t="shared" si="3"/>
        <v>8</v>
      </c>
      <c r="I30" s="55">
        <f t="shared" si="3"/>
        <v>6</v>
      </c>
      <c r="J30" s="55">
        <f t="shared" si="3"/>
        <v>6</v>
      </c>
      <c r="K30" s="55">
        <f t="shared" si="3"/>
        <v>6</v>
      </c>
      <c r="L30" s="55">
        <f t="shared" si="3"/>
        <v>6</v>
      </c>
      <c r="M30" s="55">
        <f t="shared" si="3"/>
        <v>6</v>
      </c>
      <c r="N30" s="55">
        <f t="shared" si="3"/>
        <v>6</v>
      </c>
      <c r="O30" s="55">
        <f t="shared" si="3"/>
        <v>6</v>
      </c>
      <c r="P30" s="55">
        <f t="shared" si="3"/>
        <v>14</v>
      </c>
      <c r="Q30" s="55">
        <f t="shared" si="3"/>
        <v>6</v>
      </c>
      <c r="R30" s="55">
        <f t="shared" si="3"/>
        <v>6</v>
      </c>
      <c r="S30" s="55">
        <f t="shared" si="3"/>
        <v>6</v>
      </c>
      <c r="T30" s="55">
        <f t="shared" si="3"/>
        <v>6</v>
      </c>
      <c r="U30" s="55">
        <f t="shared" si="3"/>
        <v>6</v>
      </c>
      <c r="V30" s="55">
        <f t="shared" si="3"/>
        <v>6</v>
      </c>
      <c r="W30" s="55">
        <v>4</v>
      </c>
      <c r="X30" s="55">
        <v>4</v>
      </c>
      <c r="Y30" s="55">
        <f t="shared" ref="Y30:AT30" si="4">+Y6</f>
        <v>6</v>
      </c>
      <c r="Z30" s="55">
        <f t="shared" si="4"/>
        <v>6</v>
      </c>
      <c r="AA30" s="55">
        <f t="shared" si="4"/>
        <v>6</v>
      </c>
      <c r="AB30" s="55">
        <f t="shared" si="4"/>
        <v>6</v>
      </c>
      <c r="AC30" s="55">
        <f t="shared" si="4"/>
        <v>6</v>
      </c>
      <c r="AD30" s="55">
        <f t="shared" si="4"/>
        <v>6</v>
      </c>
      <c r="AE30" s="55">
        <f t="shared" si="4"/>
        <v>6</v>
      </c>
      <c r="AF30" s="55">
        <f t="shared" si="4"/>
        <v>6</v>
      </c>
      <c r="AG30" s="55">
        <v>4</v>
      </c>
      <c r="AH30" s="55">
        <v>4</v>
      </c>
      <c r="AI30" s="55">
        <f t="shared" si="4"/>
        <v>6</v>
      </c>
      <c r="AJ30" s="55">
        <f t="shared" si="4"/>
        <v>8</v>
      </c>
      <c r="AK30" s="55">
        <f t="shared" si="4"/>
        <v>6</v>
      </c>
      <c r="AL30" s="55">
        <f t="shared" si="4"/>
        <v>6</v>
      </c>
      <c r="AM30" s="55">
        <f t="shared" si="4"/>
        <v>16</v>
      </c>
      <c r="AN30" s="55">
        <f t="shared" si="4"/>
        <v>12</v>
      </c>
      <c r="AO30" s="55">
        <f t="shared" si="4"/>
        <v>12</v>
      </c>
      <c r="AP30" s="55">
        <f t="shared" si="4"/>
        <v>12</v>
      </c>
      <c r="AQ30" s="55">
        <f t="shared" si="4"/>
        <v>6</v>
      </c>
      <c r="AR30" s="55">
        <f t="shared" si="4"/>
        <v>6</v>
      </c>
      <c r="AS30" s="55">
        <f t="shared" si="4"/>
        <v>6</v>
      </c>
      <c r="AT30" s="55">
        <f t="shared" si="4"/>
        <v>16</v>
      </c>
      <c r="AU30" s="55">
        <f t="shared" ref="AU30:AU38" si="5">SUM(C30:AT30)</f>
        <v>324</v>
      </c>
      <c r="AV30" s="55" t="s">
        <v>109</v>
      </c>
      <c r="AW30" s="55"/>
      <c r="AX30" s="102"/>
      <c r="AY30" s="102"/>
      <c r="AZ30" s="103">
        <f t="shared" si="0"/>
        <v>0</v>
      </c>
    </row>
    <row r="31" spans="2:52" ht="21" customHeight="1">
      <c r="B31" s="57" t="s">
        <v>135</v>
      </c>
      <c r="C31" s="55"/>
      <c r="D31" s="55">
        <v>1</v>
      </c>
      <c r="E31" s="55"/>
      <c r="F31" s="55"/>
      <c r="G31" s="55"/>
      <c r="H31" s="55"/>
      <c r="I31" s="55">
        <v>1</v>
      </c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>
        <v>2</v>
      </c>
      <c r="AO31" s="55">
        <v>2</v>
      </c>
      <c r="AP31" s="55">
        <v>2</v>
      </c>
      <c r="AQ31" s="55">
        <v>1</v>
      </c>
      <c r="AR31" s="55">
        <v>4</v>
      </c>
      <c r="AS31" s="55">
        <v>2</v>
      </c>
      <c r="AT31" s="55">
        <f>+AT7</f>
        <v>0</v>
      </c>
      <c r="AU31" s="55">
        <f t="shared" si="5"/>
        <v>15</v>
      </c>
      <c r="AV31" s="55" t="s">
        <v>109</v>
      </c>
      <c r="AW31" s="55"/>
      <c r="AX31" s="102"/>
      <c r="AY31" s="102"/>
      <c r="AZ31" s="103">
        <f t="shared" si="0"/>
        <v>0</v>
      </c>
    </row>
    <row r="32" spans="2:52" ht="21" customHeight="1">
      <c r="B32" s="57" t="s">
        <v>136</v>
      </c>
      <c r="C32" s="55"/>
      <c r="D32" s="55">
        <v>1</v>
      </c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>
        <f t="shared" si="5"/>
        <v>1</v>
      </c>
      <c r="AV32" s="55" t="s">
        <v>109</v>
      </c>
      <c r="AW32" s="55"/>
      <c r="AX32" s="102"/>
      <c r="AY32" s="102"/>
      <c r="AZ32" s="103">
        <f t="shared" si="0"/>
        <v>0</v>
      </c>
    </row>
    <row r="33" spans="2:52" ht="21" customHeight="1">
      <c r="B33" s="57" t="s">
        <v>137</v>
      </c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>
        <v>1</v>
      </c>
      <c r="AU33" s="55">
        <f t="shared" si="5"/>
        <v>1</v>
      </c>
      <c r="AV33" s="55" t="s">
        <v>109</v>
      </c>
      <c r="AW33" s="55"/>
      <c r="AX33" s="102"/>
      <c r="AY33" s="102"/>
      <c r="AZ33" s="103">
        <f t="shared" si="0"/>
        <v>0</v>
      </c>
    </row>
    <row r="34" spans="2:52" ht="21" customHeight="1">
      <c r="B34" s="57" t="s">
        <v>138</v>
      </c>
      <c r="C34" s="55"/>
      <c r="D34" s="55">
        <v>1</v>
      </c>
      <c r="E34" s="55"/>
      <c r="F34" s="55">
        <v>1</v>
      </c>
      <c r="G34" s="55"/>
      <c r="H34" s="55">
        <v>1</v>
      </c>
      <c r="I34" s="55">
        <v>1</v>
      </c>
      <c r="J34" s="55">
        <v>1</v>
      </c>
      <c r="K34" s="55">
        <v>1</v>
      </c>
      <c r="L34" s="55">
        <v>1</v>
      </c>
      <c r="M34" s="55">
        <v>1</v>
      </c>
      <c r="N34" s="55">
        <v>1</v>
      </c>
      <c r="O34" s="55">
        <v>1</v>
      </c>
      <c r="P34" s="55">
        <v>1</v>
      </c>
      <c r="Q34" s="55">
        <v>1</v>
      </c>
      <c r="R34" s="55">
        <v>1</v>
      </c>
      <c r="S34" s="55">
        <v>1</v>
      </c>
      <c r="T34" s="55">
        <v>1</v>
      </c>
      <c r="U34" s="55">
        <v>1</v>
      </c>
      <c r="V34" s="55">
        <v>1</v>
      </c>
      <c r="W34" s="55">
        <v>1</v>
      </c>
      <c r="X34" s="55">
        <v>1</v>
      </c>
      <c r="Y34" s="55">
        <v>1</v>
      </c>
      <c r="Z34" s="55">
        <v>1</v>
      </c>
      <c r="AA34" s="55">
        <v>1</v>
      </c>
      <c r="AB34" s="55">
        <v>1</v>
      </c>
      <c r="AC34" s="55">
        <v>1</v>
      </c>
      <c r="AD34" s="55">
        <v>1</v>
      </c>
      <c r="AE34" s="55">
        <v>1</v>
      </c>
      <c r="AF34" s="55">
        <v>1</v>
      </c>
      <c r="AG34" s="55">
        <v>1</v>
      </c>
      <c r="AH34" s="55">
        <v>1</v>
      </c>
      <c r="AI34" s="55">
        <v>1</v>
      </c>
      <c r="AJ34" s="55">
        <v>1</v>
      </c>
      <c r="AK34" s="55">
        <v>2</v>
      </c>
      <c r="AL34" s="55">
        <v>1</v>
      </c>
      <c r="AM34" s="55"/>
      <c r="AN34" s="55"/>
      <c r="AO34" s="55"/>
      <c r="AP34" s="55"/>
      <c r="AQ34" s="55">
        <v>1</v>
      </c>
      <c r="AR34" s="55">
        <v>1</v>
      </c>
      <c r="AS34" s="55">
        <v>1</v>
      </c>
      <c r="AT34" s="55"/>
      <c r="AU34" s="55">
        <f t="shared" si="5"/>
        <v>37</v>
      </c>
      <c r="AV34" s="55" t="s">
        <v>109</v>
      </c>
      <c r="AW34" s="55"/>
      <c r="AX34" s="102"/>
      <c r="AY34" s="102"/>
      <c r="AZ34" s="103">
        <f t="shared" si="0"/>
        <v>0</v>
      </c>
    </row>
    <row r="35" spans="2:52" ht="21" customHeight="1">
      <c r="B35" s="57" t="s">
        <v>139</v>
      </c>
      <c r="C35" s="55">
        <v>4</v>
      </c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>
        <f t="shared" si="5"/>
        <v>4</v>
      </c>
      <c r="AV35" s="55" t="s">
        <v>109</v>
      </c>
      <c r="AW35" s="55"/>
      <c r="AX35" s="102"/>
      <c r="AY35" s="102"/>
      <c r="AZ35" s="103">
        <f t="shared" si="0"/>
        <v>0</v>
      </c>
    </row>
    <row r="36" spans="2:52" ht="21" customHeight="1">
      <c r="B36" s="57" t="s">
        <v>140</v>
      </c>
      <c r="C36" s="55">
        <f>+SUM(C8:C14)-SUM(C34:C35)</f>
        <v>74</v>
      </c>
      <c r="D36" s="55">
        <f t="shared" ref="D36:AA36" si="6">+SUM(D8:D14)-SUM(D34:D35)</f>
        <v>13</v>
      </c>
      <c r="E36" s="55">
        <f t="shared" si="6"/>
        <v>36</v>
      </c>
      <c r="F36" s="55">
        <f t="shared" si="6"/>
        <v>1</v>
      </c>
      <c r="G36" s="55">
        <f t="shared" si="6"/>
        <v>20</v>
      </c>
      <c r="H36" s="55">
        <f t="shared" si="6"/>
        <v>17</v>
      </c>
      <c r="I36" s="55">
        <f t="shared" si="6"/>
        <v>5</v>
      </c>
      <c r="J36" s="55">
        <f t="shared" si="6"/>
        <v>5</v>
      </c>
      <c r="K36" s="55">
        <f t="shared" si="6"/>
        <v>19</v>
      </c>
      <c r="L36" s="55">
        <f t="shared" si="6"/>
        <v>5</v>
      </c>
      <c r="M36" s="55">
        <f t="shared" si="6"/>
        <v>5</v>
      </c>
      <c r="N36" s="55">
        <f t="shared" si="6"/>
        <v>19</v>
      </c>
      <c r="O36" s="55">
        <f t="shared" si="6"/>
        <v>5</v>
      </c>
      <c r="P36" s="55">
        <f t="shared" si="6"/>
        <v>15</v>
      </c>
      <c r="Q36" s="55">
        <f t="shared" si="6"/>
        <v>19</v>
      </c>
      <c r="R36" s="55">
        <f t="shared" si="6"/>
        <v>5</v>
      </c>
      <c r="S36" s="55">
        <f t="shared" si="6"/>
        <v>5</v>
      </c>
      <c r="T36" s="55">
        <f t="shared" si="6"/>
        <v>19</v>
      </c>
      <c r="U36" s="55">
        <f t="shared" si="6"/>
        <v>5</v>
      </c>
      <c r="V36" s="55">
        <f t="shared" si="6"/>
        <v>5</v>
      </c>
      <c r="W36" s="55">
        <f t="shared" si="6"/>
        <v>9</v>
      </c>
      <c r="X36" s="55">
        <f t="shared" si="6"/>
        <v>9</v>
      </c>
      <c r="Y36" s="55">
        <f t="shared" si="6"/>
        <v>5</v>
      </c>
      <c r="Z36" s="55">
        <f t="shared" si="6"/>
        <v>5</v>
      </c>
      <c r="AA36" s="55">
        <f t="shared" si="6"/>
        <v>19</v>
      </c>
      <c r="AB36" s="55">
        <f t="shared" ref="AB36:AT36" si="7">+SUM(AB8:AB14)-SUM(AB34:AB35)</f>
        <v>5</v>
      </c>
      <c r="AC36" s="55">
        <f t="shared" si="7"/>
        <v>5</v>
      </c>
      <c r="AD36" s="55">
        <f t="shared" si="7"/>
        <v>19</v>
      </c>
      <c r="AE36" s="55">
        <f t="shared" si="7"/>
        <v>5</v>
      </c>
      <c r="AF36" s="55">
        <f t="shared" si="7"/>
        <v>5</v>
      </c>
      <c r="AG36" s="55">
        <f t="shared" si="7"/>
        <v>9</v>
      </c>
      <c r="AH36" s="55">
        <f t="shared" si="7"/>
        <v>9</v>
      </c>
      <c r="AI36" s="55">
        <f t="shared" si="7"/>
        <v>5</v>
      </c>
      <c r="AJ36" s="55">
        <f t="shared" si="7"/>
        <v>17</v>
      </c>
      <c r="AK36" s="55">
        <f t="shared" si="7"/>
        <v>0</v>
      </c>
      <c r="AL36" s="55">
        <f t="shared" si="7"/>
        <v>5</v>
      </c>
      <c r="AM36" s="55">
        <f t="shared" si="7"/>
        <v>36</v>
      </c>
      <c r="AN36" s="55">
        <f t="shared" si="7"/>
        <v>36</v>
      </c>
      <c r="AO36" s="55">
        <f t="shared" si="7"/>
        <v>36</v>
      </c>
      <c r="AP36" s="55">
        <f t="shared" si="7"/>
        <v>36</v>
      </c>
      <c r="AQ36" s="55">
        <f t="shared" si="7"/>
        <v>5</v>
      </c>
      <c r="AR36" s="55">
        <f t="shared" si="7"/>
        <v>5</v>
      </c>
      <c r="AS36" s="55">
        <f t="shared" si="7"/>
        <v>5</v>
      </c>
      <c r="AT36" s="55">
        <f t="shared" si="7"/>
        <v>44</v>
      </c>
      <c r="AU36" s="55">
        <f t="shared" si="5"/>
        <v>631</v>
      </c>
      <c r="AV36" s="55" t="s">
        <v>109</v>
      </c>
      <c r="AW36" s="55"/>
      <c r="AX36" s="102"/>
      <c r="AY36" s="102"/>
      <c r="AZ36" s="103">
        <f t="shared" si="0"/>
        <v>0</v>
      </c>
    </row>
    <row r="37" spans="2:52" ht="21" customHeight="1">
      <c r="B37" s="57" t="s">
        <v>141</v>
      </c>
      <c r="C37" s="55"/>
      <c r="D37" s="55">
        <v>2</v>
      </c>
      <c r="E37" s="55">
        <v>2</v>
      </c>
      <c r="F37" s="55"/>
      <c r="G37" s="55"/>
      <c r="H37" s="55">
        <v>2</v>
      </c>
      <c r="I37" s="55">
        <v>1</v>
      </c>
      <c r="J37" s="55">
        <v>2</v>
      </c>
      <c r="K37" s="55">
        <v>4</v>
      </c>
      <c r="L37" s="55">
        <v>2</v>
      </c>
      <c r="M37" s="55">
        <v>2</v>
      </c>
      <c r="N37" s="55">
        <v>4</v>
      </c>
      <c r="O37" s="55">
        <v>2</v>
      </c>
      <c r="P37" s="55">
        <v>2</v>
      </c>
      <c r="Q37" s="55">
        <v>4</v>
      </c>
      <c r="R37" s="55">
        <v>2</v>
      </c>
      <c r="S37" s="55">
        <v>2</v>
      </c>
      <c r="T37" s="55">
        <v>4</v>
      </c>
      <c r="U37" s="55">
        <v>2</v>
      </c>
      <c r="V37" s="55">
        <v>2</v>
      </c>
      <c r="W37" s="55">
        <v>2</v>
      </c>
      <c r="X37" s="55">
        <v>2</v>
      </c>
      <c r="Y37" s="55">
        <v>2</v>
      </c>
      <c r="Z37" s="55">
        <v>2</v>
      </c>
      <c r="AA37" s="55">
        <v>4</v>
      </c>
      <c r="AB37" s="55">
        <v>2</v>
      </c>
      <c r="AC37" s="55">
        <v>2</v>
      </c>
      <c r="AD37" s="55">
        <v>4</v>
      </c>
      <c r="AE37" s="55">
        <v>2</v>
      </c>
      <c r="AF37" s="55">
        <v>2</v>
      </c>
      <c r="AG37" s="55">
        <v>2</v>
      </c>
      <c r="AH37" s="55">
        <v>2</v>
      </c>
      <c r="AI37" s="55">
        <v>2</v>
      </c>
      <c r="AJ37" s="55">
        <v>2</v>
      </c>
      <c r="AK37" s="55">
        <v>1</v>
      </c>
      <c r="AL37" s="55">
        <v>1</v>
      </c>
      <c r="AM37" s="55">
        <v>2</v>
      </c>
      <c r="AN37" s="55">
        <v>8</v>
      </c>
      <c r="AO37" s="55">
        <v>8</v>
      </c>
      <c r="AP37" s="55">
        <v>8</v>
      </c>
      <c r="AQ37" s="55">
        <v>2</v>
      </c>
      <c r="AR37" s="55">
        <v>1</v>
      </c>
      <c r="AS37" s="55">
        <v>2</v>
      </c>
      <c r="AT37" s="55">
        <v>2</v>
      </c>
      <c r="AU37" s="55">
        <f t="shared" si="5"/>
        <v>108</v>
      </c>
      <c r="AV37" s="55" t="s">
        <v>109</v>
      </c>
      <c r="AW37" s="55"/>
      <c r="AX37" s="102"/>
      <c r="AY37" s="102"/>
      <c r="AZ37" s="103">
        <f t="shared" si="0"/>
        <v>0</v>
      </c>
    </row>
    <row r="38" spans="2:52" ht="21" customHeight="1">
      <c r="B38" s="57" t="s">
        <v>142</v>
      </c>
      <c r="C38" s="55"/>
      <c r="D38" s="55">
        <v>2</v>
      </c>
      <c r="E38" s="55">
        <v>2</v>
      </c>
      <c r="F38" s="55"/>
      <c r="G38" s="55"/>
      <c r="H38" s="55">
        <v>2</v>
      </c>
      <c r="I38" s="55">
        <v>1</v>
      </c>
      <c r="J38" s="55">
        <v>2</v>
      </c>
      <c r="K38" s="55">
        <v>4</v>
      </c>
      <c r="L38" s="55">
        <v>2</v>
      </c>
      <c r="M38" s="55">
        <v>2</v>
      </c>
      <c r="N38" s="55">
        <v>4</v>
      </c>
      <c r="O38" s="55">
        <v>2</v>
      </c>
      <c r="P38" s="55">
        <v>2</v>
      </c>
      <c r="Q38" s="55">
        <v>4</v>
      </c>
      <c r="R38" s="55">
        <v>2</v>
      </c>
      <c r="S38" s="55">
        <v>2</v>
      </c>
      <c r="T38" s="55">
        <v>4</v>
      </c>
      <c r="U38" s="55">
        <v>2</v>
      </c>
      <c r="V38" s="55">
        <v>2</v>
      </c>
      <c r="W38" s="55">
        <v>2</v>
      </c>
      <c r="X38" s="55">
        <v>2</v>
      </c>
      <c r="Y38" s="55">
        <v>2</v>
      </c>
      <c r="Z38" s="55">
        <v>2</v>
      </c>
      <c r="AA38" s="55">
        <v>4</v>
      </c>
      <c r="AB38" s="55">
        <v>2</v>
      </c>
      <c r="AC38" s="55">
        <v>2</v>
      </c>
      <c r="AD38" s="55">
        <v>4</v>
      </c>
      <c r="AE38" s="55">
        <v>2</v>
      </c>
      <c r="AF38" s="55">
        <v>2</v>
      </c>
      <c r="AG38" s="55">
        <v>2</v>
      </c>
      <c r="AH38" s="55">
        <v>2</v>
      </c>
      <c r="AI38" s="55">
        <v>2</v>
      </c>
      <c r="AJ38" s="55">
        <v>2</v>
      </c>
      <c r="AK38" s="55">
        <v>1</v>
      </c>
      <c r="AL38" s="55">
        <v>1</v>
      </c>
      <c r="AM38" s="55">
        <v>2</v>
      </c>
      <c r="AN38" s="55">
        <v>8</v>
      </c>
      <c r="AO38" s="55">
        <v>8</v>
      </c>
      <c r="AP38" s="55">
        <v>8</v>
      </c>
      <c r="AQ38" s="55">
        <v>2</v>
      </c>
      <c r="AR38" s="55">
        <v>1</v>
      </c>
      <c r="AS38" s="55">
        <v>2</v>
      </c>
      <c r="AT38" s="55">
        <v>2</v>
      </c>
      <c r="AU38" s="55">
        <f t="shared" si="5"/>
        <v>108</v>
      </c>
      <c r="AV38" s="55" t="s">
        <v>109</v>
      </c>
      <c r="AW38" s="55"/>
      <c r="AX38" s="102"/>
      <c r="AY38" s="102"/>
      <c r="AZ38" s="103">
        <f t="shared" si="0"/>
        <v>0</v>
      </c>
    </row>
    <row r="39" spans="2:52" ht="21" customHeight="1">
      <c r="B39" s="57" t="s">
        <v>143</v>
      </c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>
        <v>320</v>
      </c>
      <c r="AV39" s="55" t="s">
        <v>131</v>
      </c>
      <c r="AW39" s="55"/>
      <c r="AX39" s="102"/>
      <c r="AY39" s="102"/>
      <c r="AZ39" s="103">
        <f t="shared" si="0"/>
        <v>0</v>
      </c>
    </row>
    <row r="40" spans="2:52" ht="21" customHeight="1">
      <c r="B40" s="57" t="s">
        <v>144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>
        <v>150</v>
      </c>
      <c r="AV40" s="55" t="s">
        <v>131</v>
      </c>
      <c r="AW40" s="55"/>
      <c r="AX40" s="102"/>
      <c r="AY40" s="102"/>
      <c r="AZ40" s="103">
        <f t="shared" si="0"/>
        <v>0</v>
      </c>
    </row>
    <row r="41" spans="2:52" ht="21" customHeight="1">
      <c r="B41" s="57" t="s">
        <v>145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>
        <v>100</v>
      </c>
      <c r="AV41" s="55" t="s">
        <v>131</v>
      </c>
      <c r="AW41" s="55"/>
      <c r="AX41" s="102"/>
      <c r="AY41" s="102"/>
      <c r="AZ41" s="103">
        <f t="shared" si="0"/>
        <v>0</v>
      </c>
    </row>
    <row r="42" spans="2:52" ht="21" customHeight="1">
      <c r="B42" s="57" t="s">
        <v>146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>
        <v>100</v>
      </c>
      <c r="AV42" s="55" t="s">
        <v>131</v>
      </c>
      <c r="AW42" s="55"/>
      <c r="AX42" s="102"/>
      <c r="AY42" s="102"/>
      <c r="AZ42" s="103">
        <f t="shared" si="0"/>
        <v>0</v>
      </c>
    </row>
    <row r="43" spans="2:52" ht="24" customHeight="1">
      <c r="B43" s="29" t="s">
        <v>147</v>
      </c>
      <c r="C43" s="53"/>
      <c r="D43" s="54"/>
      <c r="E43" s="53"/>
      <c r="F43" s="53"/>
      <c r="G43" s="54"/>
      <c r="H43" s="53"/>
      <c r="I43" s="53"/>
      <c r="J43" s="53"/>
      <c r="K43" s="53"/>
      <c r="L43" s="53"/>
      <c r="M43" s="53"/>
      <c r="N43" s="53"/>
      <c r="O43" s="53"/>
      <c r="P43" s="54"/>
      <c r="Q43" s="53"/>
      <c r="R43" s="53"/>
      <c r="S43" s="53"/>
      <c r="T43" s="53"/>
      <c r="U43" s="53"/>
      <c r="V43" s="53"/>
      <c r="W43" s="54"/>
      <c r="X43" s="54"/>
      <c r="Y43" s="53"/>
      <c r="Z43" s="53"/>
      <c r="AA43" s="53"/>
      <c r="AB43" s="53"/>
      <c r="AC43" s="53"/>
      <c r="AD43" s="53"/>
      <c r="AE43" s="53"/>
      <c r="AF43" s="53"/>
      <c r="AG43" s="54"/>
      <c r="AH43" s="54"/>
      <c r="AI43" s="53"/>
      <c r="AJ43" s="53"/>
      <c r="AK43" s="53"/>
      <c r="AL43" s="54"/>
      <c r="AM43" s="54"/>
      <c r="AN43" s="53"/>
      <c r="AO43" s="53"/>
      <c r="AP43" s="53"/>
      <c r="AQ43" s="53"/>
      <c r="AR43" s="53"/>
      <c r="AS43" s="53"/>
      <c r="AT43" s="54"/>
      <c r="AU43" s="56"/>
      <c r="AV43" s="56"/>
      <c r="AW43" s="56"/>
      <c r="AX43" s="100"/>
      <c r="AY43" s="100"/>
      <c r="AZ43" s="101">
        <f>SUM(AZ44:AZ51)</f>
        <v>0</v>
      </c>
    </row>
    <row r="44" spans="2:52" ht="21" customHeight="1">
      <c r="B44" s="57" t="s">
        <v>148</v>
      </c>
      <c r="C44" s="55"/>
      <c r="D44" s="55"/>
      <c r="E44" s="55">
        <v>1</v>
      </c>
      <c r="F44" s="55">
        <v>1</v>
      </c>
      <c r="G44" s="55"/>
      <c r="H44" s="55">
        <v>1</v>
      </c>
      <c r="I44" s="55">
        <v>1</v>
      </c>
      <c r="J44" s="55">
        <v>1</v>
      </c>
      <c r="K44" s="55">
        <v>1</v>
      </c>
      <c r="L44" s="55">
        <v>1</v>
      </c>
      <c r="M44" s="55">
        <v>1</v>
      </c>
      <c r="N44" s="55">
        <v>1</v>
      </c>
      <c r="O44" s="55">
        <v>1</v>
      </c>
      <c r="P44" s="55">
        <v>1</v>
      </c>
      <c r="Q44" s="55">
        <v>1</v>
      </c>
      <c r="R44" s="55">
        <v>1</v>
      </c>
      <c r="S44" s="55">
        <v>1</v>
      </c>
      <c r="T44" s="55">
        <v>1</v>
      </c>
      <c r="U44" s="55">
        <v>1</v>
      </c>
      <c r="V44" s="55">
        <v>1</v>
      </c>
      <c r="W44" s="55">
        <v>1</v>
      </c>
      <c r="X44" s="55">
        <v>1</v>
      </c>
      <c r="Y44" s="55">
        <v>1</v>
      </c>
      <c r="Z44" s="55">
        <v>1</v>
      </c>
      <c r="AA44" s="55">
        <v>1</v>
      </c>
      <c r="AB44" s="55">
        <v>1</v>
      </c>
      <c r="AC44" s="55">
        <v>1</v>
      </c>
      <c r="AD44" s="55">
        <v>1</v>
      </c>
      <c r="AE44" s="55">
        <v>1</v>
      </c>
      <c r="AF44" s="55">
        <v>1</v>
      </c>
      <c r="AG44" s="55">
        <v>1</v>
      </c>
      <c r="AH44" s="55">
        <v>1</v>
      </c>
      <c r="AI44" s="55">
        <v>1</v>
      </c>
      <c r="AJ44" s="55">
        <v>1</v>
      </c>
      <c r="AK44" s="55">
        <v>1</v>
      </c>
      <c r="AL44" s="55">
        <v>1</v>
      </c>
      <c r="AM44" s="55">
        <v>1</v>
      </c>
      <c r="AN44" s="55">
        <v>2</v>
      </c>
      <c r="AO44" s="55">
        <v>2</v>
      </c>
      <c r="AP44" s="55">
        <v>2</v>
      </c>
      <c r="AQ44" s="55">
        <v>1</v>
      </c>
      <c r="AR44" s="55">
        <v>1</v>
      </c>
      <c r="AS44" s="55">
        <v>1</v>
      </c>
      <c r="AT44" s="55">
        <v>1</v>
      </c>
      <c r="AU44" s="55">
        <f>SUM(C44:AT44)</f>
        <v>44</v>
      </c>
      <c r="AV44" s="55" t="s">
        <v>109</v>
      </c>
      <c r="AW44" s="55"/>
      <c r="AX44" s="102"/>
      <c r="AY44" s="102"/>
      <c r="AZ44" s="103">
        <f t="shared" si="0"/>
        <v>0</v>
      </c>
    </row>
    <row r="45" spans="2:52" ht="21" customHeight="1">
      <c r="B45" s="57" t="s">
        <v>149</v>
      </c>
      <c r="C45" s="55"/>
      <c r="D45" s="55"/>
      <c r="E45" s="55">
        <v>1</v>
      </c>
      <c r="F45" s="55"/>
      <c r="G45" s="55"/>
      <c r="H45" s="55">
        <v>1</v>
      </c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>
        <v>1</v>
      </c>
      <c r="AK45" s="55"/>
      <c r="AL45" s="55"/>
      <c r="AM45" s="55">
        <v>1</v>
      </c>
      <c r="AN45" s="55"/>
      <c r="AO45" s="55"/>
      <c r="AP45" s="55"/>
      <c r="AQ45" s="55"/>
      <c r="AR45" s="55"/>
      <c r="AS45" s="55"/>
      <c r="AT45" s="55">
        <v>1</v>
      </c>
      <c r="AU45" s="55">
        <f>SUM(C45:AT45)</f>
        <v>5</v>
      </c>
      <c r="AV45" s="55" t="s">
        <v>109</v>
      </c>
      <c r="AW45" s="55"/>
      <c r="AX45" s="102"/>
      <c r="AY45" s="102"/>
      <c r="AZ45" s="103">
        <f t="shared" si="0"/>
        <v>0</v>
      </c>
    </row>
    <row r="46" spans="2:52" ht="21" customHeight="1">
      <c r="B46" s="57" t="s">
        <v>150</v>
      </c>
      <c r="C46" s="55"/>
      <c r="D46" s="55"/>
      <c r="E46" s="55">
        <v>1</v>
      </c>
      <c r="F46" s="55"/>
      <c r="G46" s="55"/>
      <c r="H46" s="55">
        <v>1</v>
      </c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>
        <v>1</v>
      </c>
      <c r="AK46" s="55"/>
      <c r="AL46" s="55"/>
      <c r="AM46" s="55">
        <v>1</v>
      </c>
      <c r="AN46" s="55"/>
      <c r="AO46" s="55"/>
      <c r="AP46" s="55"/>
      <c r="AQ46" s="55"/>
      <c r="AR46" s="55"/>
      <c r="AS46" s="55"/>
      <c r="AT46" s="55">
        <v>1</v>
      </c>
      <c r="AU46" s="55">
        <f>SUM(C46:AT46)</f>
        <v>5</v>
      </c>
      <c r="AV46" s="55" t="s">
        <v>109</v>
      </c>
      <c r="AW46" s="55"/>
      <c r="AX46" s="102"/>
      <c r="AY46" s="102"/>
      <c r="AZ46" s="103">
        <f t="shared" si="0"/>
        <v>0</v>
      </c>
    </row>
    <row r="47" spans="2:52" ht="21" customHeight="1">
      <c r="B47" s="57" t="s">
        <v>151</v>
      </c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>
        <v>6</v>
      </c>
      <c r="AV47" s="55" t="s">
        <v>109</v>
      </c>
      <c r="AW47" s="55"/>
      <c r="AX47" s="102"/>
      <c r="AY47" s="102"/>
      <c r="AZ47" s="103">
        <f t="shared" si="0"/>
        <v>0</v>
      </c>
    </row>
    <row r="48" spans="2:52" ht="21" customHeight="1">
      <c r="B48" s="57" t="s">
        <v>152</v>
      </c>
      <c r="C48" s="55"/>
      <c r="D48" s="55"/>
      <c r="E48" s="55">
        <v>1</v>
      </c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>
        <f>SUM(C48:AT48)</f>
        <v>1</v>
      </c>
      <c r="AV48" s="55" t="s">
        <v>109</v>
      </c>
      <c r="AW48" s="55"/>
      <c r="AX48" s="102"/>
      <c r="AY48" s="102"/>
      <c r="AZ48" s="103">
        <f t="shared" si="0"/>
        <v>0</v>
      </c>
    </row>
    <row r="49" spans="2:52" ht="21" customHeight="1">
      <c r="B49" s="57" t="s">
        <v>153</v>
      </c>
      <c r="C49" s="55"/>
      <c r="D49" s="55"/>
      <c r="E49" s="55">
        <v>1</v>
      </c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>
        <f>SUM(C49:AT49)</f>
        <v>1</v>
      </c>
      <c r="AV49" s="55" t="s">
        <v>109</v>
      </c>
      <c r="AW49" s="55"/>
      <c r="AX49" s="102"/>
      <c r="AY49" s="102"/>
      <c r="AZ49" s="103">
        <f t="shared" si="0"/>
        <v>0</v>
      </c>
    </row>
    <row r="50" spans="2:52" ht="21" customHeight="1">
      <c r="B50" s="57" t="s">
        <v>154</v>
      </c>
      <c r="C50" s="55"/>
      <c r="D50" s="55"/>
      <c r="E50" s="55">
        <f>+SUM(E44:E48)</f>
        <v>4</v>
      </c>
      <c r="F50" s="55">
        <f t="shared" ref="F50:AT50" si="8">+SUM(F44:F48)</f>
        <v>1</v>
      </c>
      <c r="G50" s="55">
        <f t="shared" si="8"/>
        <v>0</v>
      </c>
      <c r="H50" s="55">
        <f t="shared" si="8"/>
        <v>3</v>
      </c>
      <c r="I50" s="55">
        <f t="shared" si="8"/>
        <v>1</v>
      </c>
      <c r="J50" s="55">
        <f t="shared" si="8"/>
        <v>1</v>
      </c>
      <c r="K50" s="55">
        <f t="shared" si="8"/>
        <v>1</v>
      </c>
      <c r="L50" s="55">
        <f t="shared" si="8"/>
        <v>1</v>
      </c>
      <c r="M50" s="55">
        <f t="shared" si="8"/>
        <v>1</v>
      </c>
      <c r="N50" s="55">
        <f t="shared" si="8"/>
        <v>1</v>
      </c>
      <c r="O50" s="55">
        <f t="shared" si="8"/>
        <v>1</v>
      </c>
      <c r="P50" s="55">
        <f t="shared" si="8"/>
        <v>1</v>
      </c>
      <c r="Q50" s="55">
        <f t="shared" si="8"/>
        <v>1</v>
      </c>
      <c r="R50" s="55">
        <f t="shared" si="8"/>
        <v>1</v>
      </c>
      <c r="S50" s="55">
        <f t="shared" si="8"/>
        <v>1</v>
      </c>
      <c r="T50" s="55">
        <f t="shared" si="8"/>
        <v>1</v>
      </c>
      <c r="U50" s="55">
        <f t="shared" si="8"/>
        <v>1</v>
      </c>
      <c r="V50" s="55">
        <f t="shared" si="8"/>
        <v>1</v>
      </c>
      <c r="W50" s="55">
        <f t="shared" si="8"/>
        <v>1</v>
      </c>
      <c r="X50" s="55">
        <f t="shared" si="8"/>
        <v>1</v>
      </c>
      <c r="Y50" s="55">
        <f t="shared" si="8"/>
        <v>1</v>
      </c>
      <c r="Z50" s="55">
        <f t="shared" si="8"/>
        <v>1</v>
      </c>
      <c r="AA50" s="55">
        <f t="shared" si="8"/>
        <v>1</v>
      </c>
      <c r="AB50" s="55">
        <f t="shared" si="8"/>
        <v>1</v>
      </c>
      <c r="AC50" s="55">
        <f t="shared" si="8"/>
        <v>1</v>
      </c>
      <c r="AD50" s="55">
        <f t="shared" si="8"/>
        <v>1</v>
      </c>
      <c r="AE50" s="55">
        <f t="shared" si="8"/>
        <v>1</v>
      </c>
      <c r="AF50" s="55">
        <f t="shared" si="8"/>
        <v>1</v>
      </c>
      <c r="AG50" s="55">
        <f t="shared" si="8"/>
        <v>1</v>
      </c>
      <c r="AH50" s="55">
        <f t="shared" si="8"/>
        <v>1</v>
      </c>
      <c r="AI50" s="55">
        <f t="shared" si="8"/>
        <v>1</v>
      </c>
      <c r="AJ50" s="55">
        <f t="shared" si="8"/>
        <v>3</v>
      </c>
      <c r="AK50" s="55">
        <v>1</v>
      </c>
      <c r="AL50" s="55">
        <f t="shared" si="8"/>
        <v>1</v>
      </c>
      <c r="AM50" s="55">
        <f t="shared" si="8"/>
        <v>3</v>
      </c>
      <c r="AN50" s="55">
        <f t="shared" si="8"/>
        <v>2</v>
      </c>
      <c r="AO50" s="55">
        <f t="shared" si="8"/>
        <v>2</v>
      </c>
      <c r="AP50" s="55">
        <f t="shared" si="8"/>
        <v>2</v>
      </c>
      <c r="AQ50" s="55">
        <f t="shared" si="8"/>
        <v>1</v>
      </c>
      <c r="AR50" s="55">
        <f t="shared" si="8"/>
        <v>1</v>
      </c>
      <c r="AS50" s="55">
        <f t="shared" si="8"/>
        <v>1</v>
      </c>
      <c r="AT50" s="55">
        <f t="shared" si="8"/>
        <v>3</v>
      </c>
      <c r="AU50" s="55">
        <f>SUM(C50:AT50)</f>
        <v>55</v>
      </c>
      <c r="AV50" s="55" t="s">
        <v>109</v>
      </c>
      <c r="AW50" s="55"/>
      <c r="AX50" s="102"/>
      <c r="AY50" s="102"/>
      <c r="AZ50" s="103">
        <f t="shared" si="0"/>
        <v>0</v>
      </c>
    </row>
    <row r="51" spans="2:52" ht="21" customHeight="1">
      <c r="B51" s="57" t="s">
        <v>155</v>
      </c>
      <c r="C51" s="55"/>
      <c r="D51" s="55"/>
      <c r="E51" s="55">
        <f>+E46</f>
        <v>1</v>
      </c>
      <c r="F51" s="55">
        <f t="shared" ref="F51:AM51" si="9">+F46</f>
        <v>0</v>
      </c>
      <c r="G51" s="55">
        <f t="shared" si="9"/>
        <v>0</v>
      </c>
      <c r="H51" s="55">
        <f t="shared" si="9"/>
        <v>1</v>
      </c>
      <c r="I51" s="55">
        <f t="shared" si="9"/>
        <v>0</v>
      </c>
      <c r="J51" s="55">
        <f t="shared" si="9"/>
        <v>0</v>
      </c>
      <c r="K51" s="55">
        <f t="shared" si="9"/>
        <v>0</v>
      </c>
      <c r="L51" s="55">
        <f t="shared" si="9"/>
        <v>0</v>
      </c>
      <c r="M51" s="55">
        <f t="shared" si="9"/>
        <v>0</v>
      </c>
      <c r="N51" s="55">
        <f t="shared" si="9"/>
        <v>0</v>
      </c>
      <c r="O51" s="55">
        <f t="shared" si="9"/>
        <v>0</v>
      </c>
      <c r="P51" s="55">
        <f t="shared" si="9"/>
        <v>0</v>
      </c>
      <c r="Q51" s="55">
        <f t="shared" si="9"/>
        <v>0</v>
      </c>
      <c r="R51" s="55">
        <f t="shared" si="9"/>
        <v>0</v>
      </c>
      <c r="S51" s="55">
        <f t="shared" si="9"/>
        <v>0</v>
      </c>
      <c r="T51" s="55">
        <f t="shared" si="9"/>
        <v>0</v>
      </c>
      <c r="U51" s="55">
        <f t="shared" si="9"/>
        <v>0</v>
      </c>
      <c r="V51" s="55">
        <f t="shared" si="9"/>
        <v>0</v>
      </c>
      <c r="W51" s="55">
        <f t="shared" si="9"/>
        <v>0</v>
      </c>
      <c r="X51" s="55">
        <f t="shared" si="9"/>
        <v>0</v>
      </c>
      <c r="Y51" s="55">
        <f t="shared" si="9"/>
        <v>0</v>
      </c>
      <c r="Z51" s="55">
        <f t="shared" si="9"/>
        <v>0</v>
      </c>
      <c r="AA51" s="55">
        <f t="shared" si="9"/>
        <v>0</v>
      </c>
      <c r="AB51" s="55">
        <f t="shared" si="9"/>
        <v>0</v>
      </c>
      <c r="AC51" s="55">
        <f t="shared" si="9"/>
        <v>0</v>
      </c>
      <c r="AD51" s="55">
        <f t="shared" si="9"/>
        <v>0</v>
      </c>
      <c r="AE51" s="55">
        <f t="shared" si="9"/>
        <v>0</v>
      </c>
      <c r="AF51" s="55">
        <f t="shared" si="9"/>
        <v>0</v>
      </c>
      <c r="AG51" s="55">
        <f t="shared" si="9"/>
        <v>0</v>
      </c>
      <c r="AH51" s="55">
        <f t="shared" si="9"/>
        <v>0</v>
      </c>
      <c r="AI51" s="55">
        <f t="shared" si="9"/>
        <v>0</v>
      </c>
      <c r="AJ51" s="55">
        <f t="shared" si="9"/>
        <v>1</v>
      </c>
      <c r="AK51" s="55"/>
      <c r="AL51" s="55">
        <f t="shared" si="9"/>
        <v>0</v>
      </c>
      <c r="AM51" s="55">
        <f t="shared" si="9"/>
        <v>1</v>
      </c>
      <c r="AN51" s="55"/>
      <c r="AO51" s="55"/>
      <c r="AP51" s="55"/>
      <c r="AQ51" s="55">
        <f t="shared" ref="AQ51:AT51" si="10">+AQ46</f>
        <v>0</v>
      </c>
      <c r="AR51" s="55">
        <f t="shared" si="10"/>
        <v>0</v>
      </c>
      <c r="AS51" s="55">
        <f t="shared" si="10"/>
        <v>0</v>
      </c>
      <c r="AT51" s="55">
        <f t="shared" si="10"/>
        <v>1</v>
      </c>
      <c r="AU51" s="55">
        <f>SUM(C51:AT51)</f>
        <v>5</v>
      </c>
      <c r="AV51" s="55" t="s">
        <v>109</v>
      </c>
      <c r="AW51" s="55"/>
      <c r="AX51" s="102"/>
      <c r="AY51" s="102"/>
      <c r="AZ51" s="103">
        <f t="shared" si="0"/>
        <v>0</v>
      </c>
    </row>
    <row r="52" spans="2:52" ht="26" customHeight="1">
      <c r="B52" s="29" t="s">
        <v>156</v>
      </c>
      <c r="C52" s="53"/>
      <c r="D52" s="54"/>
      <c r="E52" s="53"/>
      <c r="F52" s="53"/>
      <c r="G52" s="54"/>
      <c r="H52" s="53"/>
      <c r="I52" s="53"/>
      <c r="J52" s="53"/>
      <c r="K52" s="53"/>
      <c r="L52" s="53"/>
      <c r="M52" s="53"/>
      <c r="N52" s="53"/>
      <c r="O52" s="53"/>
      <c r="P52" s="54"/>
      <c r="Q52" s="53"/>
      <c r="R52" s="53"/>
      <c r="S52" s="53"/>
      <c r="T52" s="53"/>
      <c r="U52" s="53"/>
      <c r="V52" s="53"/>
      <c r="W52" s="54"/>
      <c r="X52" s="54"/>
      <c r="Y52" s="53"/>
      <c r="Z52" s="53"/>
      <c r="AA52" s="53"/>
      <c r="AB52" s="53"/>
      <c r="AC52" s="53"/>
      <c r="AD52" s="53"/>
      <c r="AE52" s="53"/>
      <c r="AF52" s="53"/>
      <c r="AG52" s="54"/>
      <c r="AH52" s="54"/>
      <c r="AI52" s="53"/>
      <c r="AJ52" s="53"/>
      <c r="AK52" s="53"/>
      <c r="AL52" s="54"/>
      <c r="AM52" s="54"/>
      <c r="AN52" s="53"/>
      <c r="AO52" s="53"/>
      <c r="AP52" s="53"/>
      <c r="AQ52" s="53"/>
      <c r="AR52" s="53"/>
      <c r="AS52" s="53"/>
      <c r="AT52" s="54"/>
      <c r="AU52" s="56"/>
      <c r="AV52" s="56"/>
      <c r="AW52" s="56"/>
      <c r="AX52" s="100"/>
      <c r="AY52" s="100"/>
      <c r="AZ52" s="101">
        <f>SUM(AZ53:AZ58)</f>
        <v>0</v>
      </c>
    </row>
    <row r="53" spans="2:52" ht="21" customHeight="1">
      <c r="B53" s="57" t="s">
        <v>157</v>
      </c>
      <c r="C53" s="55"/>
      <c r="D53" s="55"/>
      <c r="E53" s="55">
        <v>1</v>
      </c>
      <c r="F53" s="55">
        <v>1</v>
      </c>
      <c r="G53" s="55"/>
      <c r="H53" s="55">
        <v>1</v>
      </c>
      <c r="I53" s="55">
        <v>1</v>
      </c>
      <c r="J53" s="55">
        <v>1</v>
      </c>
      <c r="K53" s="55">
        <v>1</v>
      </c>
      <c r="L53" s="55">
        <v>1</v>
      </c>
      <c r="M53" s="55">
        <v>1</v>
      </c>
      <c r="N53" s="55">
        <v>1</v>
      </c>
      <c r="O53" s="55">
        <v>1</v>
      </c>
      <c r="P53" s="55">
        <v>1</v>
      </c>
      <c r="Q53" s="55">
        <v>1</v>
      </c>
      <c r="R53" s="55">
        <v>1</v>
      </c>
      <c r="S53" s="55">
        <v>1</v>
      </c>
      <c r="T53" s="55">
        <v>1</v>
      </c>
      <c r="U53" s="55">
        <v>1</v>
      </c>
      <c r="V53" s="55">
        <v>1</v>
      </c>
      <c r="W53" s="55">
        <v>1</v>
      </c>
      <c r="X53" s="55">
        <v>1</v>
      </c>
      <c r="Y53" s="55">
        <v>1</v>
      </c>
      <c r="Z53" s="55">
        <v>1</v>
      </c>
      <c r="AA53" s="55">
        <v>1</v>
      </c>
      <c r="AB53" s="55">
        <v>1</v>
      </c>
      <c r="AC53" s="55">
        <v>1</v>
      </c>
      <c r="AD53" s="55">
        <v>1</v>
      </c>
      <c r="AE53" s="55">
        <v>1</v>
      </c>
      <c r="AF53" s="55">
        <v>1</v>
      </c>
      <c r="AG53" s="55">
        <v>1</v>
      </c>
      <c r="AH53" s="55">
        <v>1</v>
      </c>
      <c r="AI53" s="55">
        <v>1</v>
      </c>
      <c r="AJ53" s="55">
        <v>1</v>
      </c>
      <c r="AK53" s="55"/>
      <c r="AL53" s="55">
        <v>1</v>
      </c>
      <c r="AM53" s="55">
        <v>1</v>
      </c>
      <c r="AN53" s="55">
        <v>2</v>
      </c>
      <c r="AO53" s="55">
        <v>2</v>
      </c>
      <c r="AP53" s="55">
        <v>2</v>
      </c>
      <c r="AQ53" s="55">
        <v>1</v>
      </c>
      <c r="AR53" s="55">
        <v>1</v>
      </c>
      <c r="AS53" s="55">
        <v>1</v>
      </c>
      <c r="AT53" s="55">
        <v>1</v>
      </c>
      <c r="AU53" s="55">
        <f t="shared" ref="AU53:AU58" si="11">SUM(C53:AT53)</f>
        <v>43</v>
      </c>
      <c r="AV53" s="55" t="s">
        <v>109</v>
      </c>
      <c r="AW53" s="55"/>
      <c r="AX53" s="102"/>
      <c r="AY53" s="102"/>
      <c r="AZ53" s="103">
        <f t="shared" si="0"/>
        <v>0</v>
      </c>
    </row>
    <row r="54" spans="2:52" ht="21" customHeight="1">
      <c r="B54" s="57" t="s">
        <v>158</v>
      </c>
      <c r="C54" s="55"/>
      <c r="D54" s="55"/>
      <c r="E54" s="55">
        <v>1</v>
      </c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>
        <f t="shared" si="11"/>
        <v>1</v>
      </c>
      <c r="AV54" s="55" t="s">
        <v>109</v>
      </c>
      <c r="AW54" s="55"/>
      <c r="AX54" s="102"/>
      <c r="AY54" s="102"/>
      <c r="AZ54" s="103">
        <f t="shared" si="0"/>
        <v>0</v>
      </c>
    </row>
    <row r="55" spans="2:52" ht="21" customHeight="1">
      <c r="B55" s="57" t="s">
        <v>159</v>
      </c>
      <c r="C55" s="55"/>
      <c r="D55" s="55"/>
      <c r="E55" s="55">
        <v>1</v>
      </c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>
        <f t="shared" si="11"/>
        <v>1</v>
      </c>
      <c r="AV55" s="55" t="s">
        <v>109</v>
      </c>
      <c r="AW55" s="55"/>
      <c r="AX55" s="102"/>
      <c r="AY55" s="102"/>
      <c r="AZ55" s="103">
        <f t="shared" si="0"/>
        <v>0</v>
      </c>
    </row>
    <row r="56" spans="2:52" ht="21" customHeight="1">
      <c r="B56" s="57" t="s">
        <v>160</v>
      </c>
      <c r="C56" s="55"/>
      <c r="D56" s="55"/>
      <c r="E56" s="55">
        <v>1</v>
      </c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>
        <f t="shared" si="11"/>
        <v>1</v>
      </c>
      <c r="AV56" s="55" t="s">
        <v>109</v>
      </c>
      <c r="AW56" s="55"/>
      <c r="AX56" s="102"/>
      <c r="AY56" s="102"/>
      <c r="AZ56" s="103">
        <f t="shared" si="0"/>
        <v>0</v>
      </c>
    </row>
    <row r="57" spans="2:52" ht="21" customHeight="1">
      <c r="B57" s="57" t="s">
        <v>161</v>
      </c>
      <c r="C57" s="55"/>
      <c r="D57" s="55">
        <v>1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>
        <f t="shared" si="11"/>
        <v>1</v>
      </c>
      <c r="AV57" s="55" t="s">
        <v>162</v>
      </c>
      <c r="AW57" s="55"/>
      <c r="AX57" s="102"/>
      <c r="AY57" s="102"/>
      <c r="AZ57" s="103">
        <f t="shared" si="0"/>
        <v>0</v>
      </c>
    </row>
    <row r="58" spans="2:52" ht="21" customHeight="1">
      <c r="B58" s="57" t="s">
        <v>163</v>
      </c>
      <c r="C58" s="55"/>
      <c r="D58" s="55"/>
      <c r="E58" s="55">
        <f>+E53</f>
        <v>1</v>
      </c>
      <c r="F58" s="55">
        <f t="shared" ref="F58:AT58" si="12">+F53</f>
        <v>1</v>
      </c>
      <c r="G58" s="55">
        <f t="shared" si="12"/>
        <v>0</v>
      </c>
      <c r="H58" s="55">
        <f t="shared" si="12"/>
        <v>1</v>
      </c>
      <c r="I58" s="55">
        <f t="shared" si="12"/>
        <v>1</v>
      </c>
      <c r="J58" s="55">
        <f t="shared" si="12"/>
        <v>1</v>
      </c>
      <c r="K58" s="55">
        <f t="shared" si="12"/>
        <v>1</v>
      </c>
      <c r="L58" s="55">
        <f t="shared" si="12"/>
        <v>1</v>
      </c>
      <c r="M58" s="55">
        <f t="shared" si="12"/>
        <v>1</v>
      </c>
      <c r="N58" s="55">
        <f t="shared" si="12"/>
        <v>1</v>
      </c>
      <c r="O58" s="55">
        <f t="shared" si="12"/>
        <v>1</v>
      </c>
      <c r="P58" s="55">
        <f t="shared" si="12"/>
        <v>1</v>
      </c>
      <c r="Q58" s="55">
        <f t="shared" si="12"/>
        <v>1</v>
      </c>
      <c r="R58" s="55">
        <f t="shared" si="12"/>
        <v>1</v>
      </c>
      <c r="S58" s="55">
        <f t="shared" si="12"/>
        <v>1</v>
      </c>
      <c r="T58" s="55">
        <f t="shared" si="12"/>
        <v>1</v>
      </c>
      <c r="U58" s="55">
        <f t="shared" si="12"/>
        <v>1</v>
      </c>
      <c r="V58" s="55">
        <f t="shared" si="12"/>
        <v>1</v>
      </c>
      <c r="W58" s="55">
        <f t="shared" si="12"/>
        <v>1</v>
      </c>
      <c r="X58" s="55">
        <f t="shared" si="12"/>
        <v>1</v>
      </c>
      <c r="Y58" s="55">
        <f t="shared" si="12"/>
        <v>1</v>
      </c>
      <c r="Z58" s="55">
        <f t="shared" si="12"/>
        <v>1</v>
      </c>
      <c r="AA58" s="55">
        <f t="shared" si="12"/>
        <v>1</v>
      </c>
      <c r="AB58" s="55">
        <f t="shared" si="12"/>
        <v>1</v>
      </c>
      <c r="AC58" s="55">
        <f t="shared" si="12"/>
        <v>1</v>
      </c>
      <c r="AD58" s="55">
        <f t="shared" si="12"/>
        <v>1</v>
      </c>
      <c r="AE58" s="55">
        <f t="shared" si="12"/>
        <v>1</v>
      </c>
      <c r="AF58" s="55">
        <f t="shared" si="12"/>
        <v>1</v>
      </c>
      <c r="AG58" s="55">
        <f t="shared" si="12"/>
        <v>1</v>
      </c>
      <c r="AH58" s="55">
        <f t="shared" si="12"/>
        <v>1</v>
      </c>
      <c r="AI58" s="55">
        <f t="shared" si="12"/>
        <v>1</v>
      </c>
      <c r="AJ58" s="55">
        <f t="shared" si="12"/>
        <v>1</v>
      </c>
      <c r="AK58" s="55"/>
      <c r="AL58" s="55">
        <f t="shared" si="12"/>
        <v>1</v>
      </c>
      <c r="AM58" s="55">
        <f t="shared" si="12"/>
        <v>1</v>
      </c>
      <c r="AN58" s="55">
        <f t="shared" si="12"/>
        <v>2</v>
      </c>
      <c r="AO58" s="55">
        <f t="shared" si="12"/>
        <v>2</v>
      </c>
      <c r="AP58" s="55">
        <f t="shared" si="12"/>
        <v>2</v>
      </c>
      <c r="AQ58" s="55">
        <f t="shared" si="12"/>
        <v>1</v>
      </c>
      <c r="AR58" s="55">
        <f t="shared" si="12"/>
        <v>1</v>
      </c>
      <c r="AS58" s="55">
        <f t="shared" si="12"/>
        <v>1</v>
      </c>
      <c r="AT58" s="55">
        <f t="shared" si="12"/>
        <v>1</v>
      </c>
      <c r="AU58" s="55">
        <f t="shared" si="11"/>
        <v>43</v>
      </c>
      <c r="AV58" s="55" t="s">
        <v>109</v>
      </c>
      <c r="AW58" s="55"/>
      <c r="AX58" s="102"/>
      <c r="AY58" s="102"/>
      <c r="AZ58" s="103">
        <f t="shared" si="0"/>
        <v>0</v>
      </c>
    </row>
    <row r="59" spans="2:52" ht="23" customHeight="1">
      <c r="B59" s="29" t="s">
        <v>164</v>
      </c>
      <c r="C59" s="53"/>
      <c r="D59" s="54"/>
      <c r="E59" s="53"/>
      <c r="F59" s="53"/>
      <c r="G59" s="54"/>
      <c r="H59" s="53"/>
      <c r="I59" s="53"/>
      <c r="J59" s="53"/>
      <c r="K59" s="53"/>
      <c r="L59" s="53"/>
      <c r="M59" s="53"/>
      <c r="N59" s="53"/>
      <c r="O59" s="53"/>
      <c r="P59" s="54"/>
      <c r="Q59" s="53"/>
      <c r="R59" s="53"/>
      <c r="S59" s="53"/>
      <c r="T59" s="53"/>
      <c r="U59" s="53"/>
      <c r="V59" s="53"/>
      <c r="W59" s="54"/>
      <c r="X59" s="54"/>
      <c r="Y59" s="53"/>
      <c r="Z59" s="53"/>
      <c r="AA59" s="53"/>
      <c r="AB59" s="53"/>
      <c r="AC59" s="53"/>
      <c r="AD59" s="53"/>
      <c r="AE59" s="53"/>
      <c r="AF59" s="53"/>
      <c r="AG59" s="54"/>
      <c r="AH59" s="54"/>
      <c r="AI59" s="53"/>
      <c r="AJ59" s="53"/>
      <c r="AK59" s="53"/>
      <c r="AL59" s="54"/>
      <c r="AM59" s="54"/>
      <c r="AN59" s="53"/>
      <c r="AO59" s="53"/>
      <c r="AP59" s="53"/>
      <c r="AQ59" s="53"/>
      <c r="AR59" s="53"/>
      <c r="AS59" s="53"/>
      <c r="AT59" s="54"/>
      <c r="AU59" s="56"/>
      <c r="AV59" s="56"/>
      <c r="AW59" s="56"/>
      <c r="AX59" s="100"/>
      <c r="AY59" s="100"/>
      <c r="AZ59" s="101">
        <f>SUM(AZ60:AZ65)</f>
        <v>0</v>
      </c>
    </row>
    <row r="60" spans="2:52" ht="21" customHeight="1">
      <c r="B60" s="57" t="s">
        <v>165</v>
      </c>
      <c r="C60" s="55"/>
      <c r="D60" s="55"/>
      <c r="E60" s="55"/>
      <c r="F60" s="55"/>
      <c r="G60" s="55"/>
      <c r="H60" s="55">
        <v>2</v>
      </c>
      <c r="I60" s="55">
        <v>2</v>
      </c>
      <c r="J60" s="55">
        <v>2</v>
      </c>
      <c r="K60" s="55">
        <v>2</v>
      </c>
      <c r="L60" s="55">
        <v>2</v>
      </c>
      <c r="M60" s="55">
        <v>2</v>
      </c>
      <c r="N60" s="55">
        <v>2</v>
      </c>
      <c r="O60" s="55">
        <v>2</v>
      </c>
      <c r="P60" s="55">
        <v>2</v>
      </c>
      <c r="Q60" s="55">
        <v>2</v>
      </c>
      <c r="R60" s="55">
        <v>2</v>
      </c>
      <c r="S60" s="55">
        <v>2</v>
      </c>
      <c r="T60" s="55">
        <v>2</v>
      </c>
      <c r="U60" s="55">
        <v>2</v>
      </c>
      <c r="V60" s="55">
        <v>2</v>
      </c>
      <c r="W60" s="55">
        <v>2</v>
      </c>
      <c r="X60" s="55">
        <v>2</v>
      </c>
      <c r="Y60" s="55">
        <v>2</v>
      </c>
      <c r="Z60" s="55">
        <v>2</v>
      </c>
      <c r="AA60" s="55">
        <v>2</v>
      </c>
      <c r="AB60" s="55">
        <v>2</v>
      </c>
      <c r="AC60" s="55">
        <v>2</v>
      </c>
      <c r="AD60" s="55">
        <v>2</v>
      </c>
      <c r="AE60" s="55">
        <v>2</v>
      </c>
      <c r="AF60" s="55">
        <v>2</v>
      </c>
      <c r="AG60" s="55">
        <v>2</v>
      </c>
      <c r="AH60" s="55">
        <v>2</v>
      </c>
      <c r="AI60" s="55">
        <v>2</v>
      </c>
      <c r="AJ60" s="55">
        <v>2</v>
      </c>
      <c r="AK60" s="55"/>
      <c r="AL60" s="55">
        <v>2</v>
      </c>
      <c r="AM60" s="55"/>
      <c r="AN60" s="55">
        <v>4</v>
      </c>
      <c r="AO60" s="55">
        <v>4</v>
      </c>
      <c r="AP60" s="55">
        <v>4</v>
      </c>
      <c r="AQ60" s="55">
        <v>2</v>
      </c>
      <c r="AR60" s="55">
        <v>2</v>
      </c>
      <c r="AS60" s="55">
        <v>2</v>
      </c>
      <c r="AT60" s="55"/>
      <c r="AU60" s="55">
        <f t="shared" ref="AU60:AU65" si="13">SUM(C60:AT60)</f>
        <v>78</v>
      </c>
      <c r="AV60" s="55" t="s">
        <v>109</v>
      </c>
      <c r="AW60" s="55"/>
      <c r="AX60" s="102"/>
      <c r="AY60" s="102"/>
      <c r="AZ60" s="103">
        <f t="shared" si="0"/>
        <v>0</v>
      </c>
    </row>
    <row r="61" spans="2:52" ht="21" customHeight="1">
      <c r="B61" s="57" t="s">
        <v>166</v>
      </c>
      <c r="C61" s="55"/>
      <c r="D61" s="55"/>
      <c r="E61" s="55"/>
      <c r="F61" s="55"/>
      <c r="G61" s="55"/>
      <c r="H61" s="55">
        <v>2</v>
      </c>
      <c r="I61" s="55">
        <v>2</v>
      </c>
      <c r="J61" s="55">
        <v>2</v>
      </c>
      <c r="K61" s="55">
        <v>2</v>
      </c>
      <c r="L61" s="55">
        <v>2</v>
      </c>
      <c r="M61" s="55">
        <v>2</v>
      </c>
      <c r="N61" s="55">
        <v>2</v>
      </c>
      <c r="O61" s="55">
        <v>2</v>
      </c>
      <c r="P61" s="55">
        <v>2</v>
      </c>
      <c r="Q61" s="55">
        <v>2</v>
      </c>
      <c r="R61" s="55">
        <v>2</v>
      </c>
      <c r="S61" s="55">
        <v>2</v>
      </c>
      <c r="T61" s="55">
        <v>2</v>
      </c>
      <c r="U61" s="55">
        <v>2</v>
      </c>
      <c r="V61" s="55">
        <v>2</v>
      </c>
      <c r="W61" s="55">
        <v>2</v>
      </c>
      <c r="X61" s="55">
        <v>2</v>
      </c>
      <c r="Y61" s="55">
        <v>2</v>
      </c>
      <c r="Z61" s="55">
        <v>2</v>
      </c>
      <c r="AA61" s="55">
        <v>2</v>
      </c>
      <c r="AB61" s="55">
        <v>2</v>
      </c>
      <c r="AC61" s="55">
        <v>2</v>
      </c>
      <c r="AD61" s="55">
        <v>2</v>
      </c>
      <c r="AE61" s="55">
        <v>2</v>
      </c>
      <c r="AF61" s="55">
        <v>2</v>
      </c>
      <c r="AG61" s="55">
        <v>2</v>
      </c>
      <c r="AH61" s="55">
        <v>2</v>
      </c>
      <c r="AI61" s="55">
        <v>2</v>
      </c>
      <c r="AJ61" s="55">
        <v>2</v>
      </c>
      <c r="AK61" s="55"/>
      <c r="AL61" s="55">
        <v>2</v>
      </c>
      <c r="AM61" s="55"/>
      <c r="AN61" s="55">
        <v>4</v>
      </c>
      <c r="AO61" s="55">
        <v>4</v>
      </c>
      <c r="AP61" s="55">
        <v>4</v>
      </c>
      <c r="AQ61" s="55">
        <v>2</v>
      </c>
      <c r="AR61" s="55">
        <v>2</v>
      </c>
      <c r="AS61" s="55">
        <v>2</v>
      </c>
      <c r="AT61" s="55"/>
      <c r="AU61" s="55">
        <f t="shared" si="13"/>
        <v>78</v>
      </c>
      <c r="AV61" s="55" t="s">
        <v>109</v>
      </c>
      <c r="AW61" s="55"/>
      <c r="AX61" s="102"/>
      <c r="AY61" s="102"/>
      <c r="AZ61" s="103">
        <f t="shared" si="0"/>
        <v>0</v>
      </c>
    </row>
    <row r="62" spans="2:52" ht="21" customHeight="1">
      <c r="B62" s="57" t="s">
        <v>167</v>
      </c>
      <c r="C62" s="55"/>
      <c r="D62" s="55"/>
      <c r="E62" s="55"/>
      <c r="F62" s="55"/>
      <c r="G62" s="55"/>
      <c r="H62" s="55">
        <v>2</v>
      </c>
      <c r="I62" s="55">
        <v>2</v>
      </c>
      <c r="J62" s="55">
        <v>2</v>
      </c>
      <c r="K62" s="55">
        <v>2</v>
      </c>
      <c r="L62" s="55">
        <v>2</v>
      </c>
      <c r="M62" s="55">
        <v>2</v>
      </c>
      <c r="N62" s="55">
        <v>2</v>
      </c>
      <c r="O62" s="55">
        <v>2</v>
      </c>
      <c r="P62" s="55">
        <v>2</v>
      </c>
      <c r="Q62" s="55">
        <v>2</v>
      </c>
      <c r="R62" s="55">
        <v>2</v>
      </c>
      <c r="S62" s="55">
        <v>2</v>
      </c>
      <c r="T62" s="55">
        <v>2</v>
      </c>
      <c r="U62" s="55">
        <v>2</v>
      </c>
      <c r="V62" s="55">
        <v>2</v>
      </c>
      <c r="W62" s="55">
        <v>2</v>
      </c>
      <c r="X62" s="55">
        <v>2</v>
      </c>
      <c r="Y62" s="55">
        <v>2</v>
      </c>
      <c r="Z62" s="55">
        <v>2</v>
      </c>
      <c r="AA62" s="55">
        <v>2</v>
      </c>
      <c r="AB62" s="55">
        <v>2</v>
      </c>
      <c r="AC62" s="55">
        <v>2</v>
      </c>
      <c r="AD62" s="55">
        <v>2</v>
      </c>
      <c r="AE62" s="55">
        <v>2</v>
      </c>
      <c r="AF62" s="55">
        <v>2</v>
      </c>
      <c r="AG62" s="55">
        <v>2</v>
      </c>
      <c r="AH62" s="55">
        <v>2</v>
      </c>
      <c r="AI62" s="55">
        <v>2</v>
      </c>
      <c r="AJ62" s="55">
        <v>2</v>
      </c>
      <c r="AK62" s="55">
        <v>1</v>
      </c>
      <c r="AL62" s="55">
        <v>2</v>
      </c>
      <c r="AM62" s="55"/>
      <c r="AN62" s="55"/>
      <c r="AO62" s="55"/>
      <c r="AP62" s="55"/>
      <c r="AQ62" s="55">
        <v>2</v>
      </c>
      <c r="AR62" s="55">
        <v>2</v>
      </c>
      <c r="AS62" s="55">
        <v>2</v>
      </c>
      <c r="AT62" s="55"/>
      <c r="AU62" s="55">
        <f t="shared" si="13"/>
        <v>67</v>
      </c>
      <c r="AV62" s="55" t="s">
        <v>109</v>
      </c>
      <c r="AW62" s="55"/>
      <c r="AX62" s="102"/>
      <c r="AY62" s="102"/>
      <c r="AZ62" s="103">
        <f t="shared" si="0"/>
        <v>0</v>
      </c>
    </row>
    <row r="63" spans="2:52" ht="21" customHeight="1">
      <c r="B63" s="57" t="s">
        <v>168</v>
      </c>
      <c r="C63" s="55"/>
      <c r="D63" s="55"/>
      <c r="E63" s="55"/>
      <c r="F63" s="55"/>
      <c r="G63" s="55"/>
      <c r="H63" s="55">
        <v>2</v>
      </c>
      <c r="I63" s="55">
        <v>2</v>
      </c>
      <c r="J63" s="55">
        <v>2</v>
      </c>
      <c r="K63" s="55">
        <v>2</v>
      </c>
      <c r="L63" s="55">
        <v>2</v>
      </c>
      <c r="M63" s="55">
        <v>2</v>
      </c>
      <c r="N63" s="55">
        <v>2</v>
      </c>
      <c r="O63" s="55">
        <v>2</v>
      </c>
      <c r="P63" s="55">
        <v>2</v>
      </c>
      <c r="Q63" s="55">
        <v>2</v>
      </c>
      <c r="R63" s="55">
        <v>2</v>
      </c>
      <c r="S63" s="55">
        <v>2</v>
      </c>
      <c r="T63" s="55">
        <v>2</v>
      </c>
      <c r="U63" s="55">
        <v>2</v>
      </c>
      <c r="V63" s="55">
        <v>2</v>
      </c>
      <c r="W63" s="55">
        <v>2</v>
      </c>
      <c r="X63" s="55">
        <v>2</v>
      </c>
      <c r="Y63" s="55">
        <v>2</v>
      </c>
      <c r="Z63" s="55">
        <v>2</v>
      </c>
      <c r="AA63" s="55">
        <v>2</v>
      </c>
      <c r="AB63" s="55">
        <v>2</v>
      </c>
      <c r="AC63" s="55">
        <v>2</v>
      </c>
      <c r="AD63" s="55">
        <v>2</v>
      </c>
      <c r="AE63" s="55">
        <v>2</v>
      </c>
      <c r="AF63" s="55">
        <v>2</v>
      </c>
      <c r="AG63" s="55">
        <v>2</v>
      </c>
      <c r="AH63" s="55">
        <v>2</v>
      </c>
      <c r="AI63" s="55">
        <v>2</v>
      </c>
      <c r="AJ63" s="55">
        <v>2</v>
      </c>
      <c r="AK63" s="55">
        <v>1</v>
      </c>
      <c r="AL63" s="55">
        <v>2</v>
      </c>
      <c r="AM63" s="55"/>
      <c r="AN63" s="55"/>
      <c r="AO63" s="55"/>
      <c r="AP63" s="55"/>
      <c r="AQ63" s="55">
        <v>2</v>
      </c>
      <c r="AR63" s="55">
        <v>2</v>
      </c>
      <c r="AS63" s="55">
        <v>2</v>
      </c>
      <c r="AT63" s="55"/>
      <c r="AU63" s="55">
        <f t="shared" si="13"/>
        <v>67</v>
      </c>
      <c r="AV63" s="55" t="s">
        <v>109</v>
      </c>
      <c r="AW63" s="55"/>
      <c r="AX63" s="102"/>
      <c r="AY63" s="102"/>
      <c r="AZ63" s="103">
        <f t="shared" si="0"/>
        <v>0</v>
      </c>
    </row>
    <row r="64" spans="2:52" ht="21" customHeight="1">
      <c r="B64" s="57" t="s">
        <v>169</v>
      </c>
      <c r="C64" s="55"/>
      <c r="D64" s="55">
        <v>1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>
        <f t="shared" si="13"/>
        <v>1</v>
      </c>
      <c r="AV64" s="55" t="s">
        <v>109</v>
      </c>
      <c r="AW64" s="55"/>
      <c r="AX64" s="102"/>
      <c r="AY64" s="102"/>
      <c r="AZ64" s="103">
        <f t="shared" si="0"/>
        <v>0</v>
      </c>
    </row>
    <row r="65" spans="2:52" ht="21" customHeight="1">
      <c r="B65" s="57" t="s">
        <v>170</v>
      </c>
      <c r="C65" s="55"/>
      <c r="D65" s="55"/>
      <c r="E65" s="55">
        <v>1</v>
      </c>
      <c r="F65" s="55"/>
      <c r="G65" s="55"/>
      <c r="H65" s="55">
        <v>1</v>
      </c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>
        <v>1</v>
      </c>
      <c r="AM65" s="55"/>
      <c r="AN65" s="55"/>
      <c r="AO65" s="55"/>
      <c r="AP65" s="55"/>
      <c r="AQ65" s="55"/>
      <c r="AR65" s="55"/>
      <c r="AS65" s="55"/>
      <c r="AT65" s="55">
        <v>2</v>
      </c>
      <c r="AU65" s="55">
        <f t="shared" si="13"/>
        <v>5</v>
      </c>
      <c r="AV65" s="55" t="s">
        <v>109</v>
      </c>
      <c r="AW65" s="55"/>
      <c r="AX65" s="102"/>
      <c r="AY65" s="102"/>
      <c r="AZ65" s="103">
        <f t="shared" si="0"/>
        <v>0</v>
      </c>
    </row>
    <row r="66" spans="2:52" ht="21" customHeight="1">
      <c r="B66" s="29" t="s">
        <v>171</v>
      </c>
      <c r="C66" s="53"/>
      <c r="D66" s="54"/>
      <c r="E66" s="53"/>
      <c r="F66" s="53"/>
      <c r="G66" s="54"/>
      <c r="H66" s="53"/>
      <c r="I66" s="53"/>
      <c r="J66" s="53"/>
      <c r="K66" s="53"/>
      <c r="L66" s="53"/>
      <c r="M66" s="53"/>
      <c r="N66" s="53"/>
      <c r="O66" s="53"/>
      <c r="P66" s="54"/>
      <c r="Q66" s="53"/>
      <c r="R66" s="53"/>
      <c r="S66" s="53"/>
      <c r="T66" s="53"/>
      <c r="U66" s="53"/>
      <c r="V66" s="53"/>
      <c r="W66" s="54"/>
      <c r="X66" s="54"/>
      <c r="Y66" s="53"/>
      <c r="Z66" s="53"/>
      <c r="AA66" s="53"/>
      <c r="AB66" s="53"/>
      <c r="AC66" s="53"/>
      <c r="AD66" s="53"/>
      <c r="AE66" s="53"/>
      <c r="AF66" s="53"/>
      <c r="AG66" s="54"/>
      <c r="AH66" s="54"/>
      <c r="AI66" s="53"/>
      <c r="AJ66" s="53"/>
      <c r="AK66" s="53"/>
      <c r="AL66" s="54"/>
      <c r="AM66" s="54"/>
      <c r="AN66" s="53"/>
      <c r="AO66" s="53"/>
      <c r="AP66" s="53"/>
      <c r="AQ66" s="53"/>
      <c r="AR66" s="53"/>
      <c r="AS66" s="53"/>
      <c r="AT66" s="54"/>
      <c r="AU66" s="56"/>
      <c r="AV66" s="56"/>
      <c r="AW66" s="56"/>
      <c r="AX66" s="100"/>
      <c r="AY66" s="100"/>
      <c r="AZ66" s="101">
        <f>SUM(AZ67:AZ73)</f>
        <v>0</v>
      </c>
    </row>
    <row r="67" spans="2:52" ht="21" customHeight="1">
      <c r="B67" s="57" t="s">
        <v>172</v>
      </c>
      <c r="C67" s="55">
        <v>4</v>
      </c>
      <c r="D67" s="55">
        <v>1</v>
      </c>
      <c r="E67" s="55">
        <v>4</v>
      </c>
      <c r="F67" s="55"/>
      <c r="G67" s="55"/>
      <c r="H67" s="55">
        <v>1</v>
      </c>
      <c r="I67" s="55"/>
      <c r="J67" s="55"/>
      <c r="K67" s="55"/>
      <c r="L67" s="55"/>
      <c r="M67" s="55"/>
      <c r="N67" s="55"/>
      <c r="O67" s="55"/>
      <c r="P67" s="55">
        <v>1</v>
      </c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>
        <v>1</v>
      </c>
      <c r="AK67" s="55"/>
      <c r="AL67" s="55"/>
      <c r="AM67" s="55">
        <v>4</v>
      </c>
      <c r="AN67" s="55"/>
      <c r="AO67" s="55"/>
      <c r="AP67" s="55"/>
      <c r="AQ67" s="55"/>
      <c r="AR67" s="55"/>
      <c r="AS67" s="55"/>
      <c r="AT67" s="55">
        <v>4</v>
      </c>
      <c r="AU67" s="55">
        <f t="shared" ref="AU67:AU73" si="14">SUM(C67:AT67)</f>
        <v>20</v>
      </c>
      <c r="AV67" s="55" t="s">
        <v>109</v>
      </c>
      <c r="AW67" s="55"/>
      <c r="AX67" s="102"/>
      <c r="AY67" s="102"/>
      <c r="AZ67" s="103">
        <f t="shared" si="0"/>
        <v>0</v>
      </c>
    </row>
    <row r="68" spans="2:52" ht="21" customHeight="1">
      <c r="B68" s="57" t="s">
        <v>173</v>
      </c>
      <c r="C68" s="55"/>
      <c r="D68" s="55">
        <v>1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>
        <f t="shared" si="14"/>
        <v>1</v>
      </c>
      <c r="AV68" s="55" t="s">
        <v>162</v>
      </c>
      <c r="AW68" s="55"/>
      <c r="AX68" s="102"/>
      <c r="AY68" s="102"/>
      <c r="AZ68" s="103">
        <f t="shared" si="0"/>
        <v>0</v>
      </c>
    </row>
    <row r="69" spans="2:52" ht="21" customHeight="1">
      <c r="B69" s="57" t="s">
        <v>174</v>
      </c>
      <c r="C69" s="55"/>
      <c r="D69" s="55">
        <v>1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>
        <f t="shared" si="14"/>
        <v>1</v>
      </c>
      <c r="AV69" s="55" t="s">
        <v>109</v>
      </c>
      <c r="AW69" s="55"/>
      <c r="AX69" s="102"/>
      <c r="AY69" s="102"/>
      <c r="AZ69" s="103">
        <f t="shared" si="0"/>
        <v>0</v>
      </c>
    </row>
    <row r="70" spans="2:52" ht="21" customHeight="1">
      <c r="B70" s="57" t="s">
        <v>175</v>
      </c>
      <c r="C70" s="55"/>
      <c r="D70" s="55">
        <v>1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>
        <f t="shared" si="14"/>
        <v>1</v>
      </c>
      <c r="AV70" s="55" t="s">
        <v>109</v>
      </c>
      <c r="AW70" s="55"/>
      <c r="AX70" s="102"/>
      <c r="AY70" s="102"/>
      <c r="AZ70" s="103">
        <f t="shared" si="0"/>
        <v>0</v>
      </c>
    </row>
    <row r="71" spans="2:52" ht="21" customHeight="1">
      <c r="B71" s="57" t="s">
        <v>176</v>
      </c>
      <c r="C71" s="55"/>
      <c r="D71" s="55">
        <v>1</v>
      </c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>
        <f t="shared" si="14"/>
        <v>1</v>
      </c>
      <c r="AV71" s="55" t="s">
        <v>109</v>
      </c>
      <c r="AW71" s="55"/>
      <c r="AX71" s="102"/>
      <c r="AY71" s="102"/>
      <c r="AZ71" s="103">
        <f t="shared" ref="AZ71:AZ73" si="15">+(AX71+AY71)*AU71</f>
        <v>0</v>
      </c>
    </row>
    <row r="72" spans="2:52" ht="21" customHeight="1">
      <c r="B72" s="57" t="s">
        <v>177</v>
      </c>
      <c r="C72" s="55"/>
      <c r="D72" s="55">
        <v>2</v>
      </c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>
        <f t="shared" si="14"/>
        <v>2</v>
      </c>
      <c r="AV72" s="55" t="s">
        <v>109</v>
      </c>
      <c r="AW72" s="55"/>
      <c r="AX72" s="102"/>
      <c r="AY72" s="102"/>
      <c r="AZ72" s="103">
        <f t="shared" si="15"/>
        <v>0</v>
      </c>
    </row>
    <row r="73" spans="2:52" ht="21" customHeight="1">
      <c r="B73" s="57" t="s">
        <v>178</v>
      </c>
      <c r="C73" s="55">
        <v>4</v>
      </c>
      <c r="D73" s="55">
        <v>1</v>
      </c>
      <c r="E73" s="55">
        <v>4</v>
      </c>
      <c r="F73" s="55"/>
      <c r="G73" s="55"/>
      <c r="H73" s="55">
        <v>1</v>
      </c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>
        <v>4</v>
      </c>
      <c r="AN73" s="55"/>
      <c r="AO73" s="55"/>
      <c r="AP73" s="55"/>
      <c r="AQ73" s="55"/>
      <c r="AR73" s="55"/>
      <c r="AS73" s="55"/>
      <c r="AT73" s="55">
        <v>4</v>
      </c>
      <c r="AU73" s="55">
        <f t="shared" si="14"/>
        <v>18</v>
      </c>
      <c r="AV73" s="55" t="s">
        <v>109</v>
      </c>
      <c r="AW73" s="55"/>
      <c r="AX73" s="102"/>
      <c r="AY73" s="102"/>
      <c r="AZ73" s="103">
        <f t="shared" si="15"/>
        <v>0</v>
      </c>
    </row>
    <row r="74" spans="2:52">
      <c r="B74" s="58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60"/>
      <c r="AV74" s="60"/>
      <c r="AW74" s="60"/>
      <c r="AX74" s="60">
        <v>0</v>
      </c>
      <c r="AY74" s="60"/>
      <c r="AZ74" s="61"/>
    </row>
    <row r="75" spans="2:52" ht="48" customHeight="1" thickBot="1">
      <c r="B75" s="132" t="s">
        <v>32</v>
      </c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04">
        <f>+AZ66+AZ59+AZ52+AZ43+AZ29+AZ24+AZ16+AZ5</f>
        <v>0</v>
      </c>
    </row>
    <row r="78" spans="2:52">
      <c r="AY78" s="62"/>
    </row>
    <row r="79" spans="2:52">
      <c r="AX79" s="62"/>
    </row>
    <row r="80" spans="2:52">
      <c r="AY80" s="15"/>
    </row>
  </sheetData>
  <mergeCells count="6">
    <mergeCell ref="B75:AY75"/>
    <mergeCell ref="B2:AZ2"/>
    <mergeCell ref="C3:C4"/>
    <mergeCell ref="D3:U3"/>
    <mergeCell ref="V3:AM3"/>
    <mergeCell ref="AN3:AT3"/>
  </mergeCells>
  <pageMargins left="0.7" right="0.7" top="0.75" bottom="0.75" header="0.3" footer="0.3"/>
  <pageSetup paperSize="9" scale="5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İCMAL</vt:lpstr>
      <vt:lpstr>PROJELENDİRME</vt:lpstr>
      <vt:lpstr>TEMEL</vt:lpstr>
      <vt:lpstr>ÇELİK İŞLERİ</vt:lpstr>
      <vt:lpstr>İNCE İŞLER-CAM</vt:lpstr>
      <vt:lpstr>İNCE İŞLER-DUVAR,ZEMİN</vt:lpstr>
      <vt:lpstr>MEKANİK İŞLER</vt:lpstr>
      <vt:lpstr>ELEKTRİK İŞLERİ</vt:lpstr>
      <vt:lpstr>'ÇELİK İŞLERİ'!Print_Area</vt:lpstr>
      <vt:lpstr>'ELEKTRİK İŞLERİ'!Print_Area</vt:lpstr>
      <vt:lpstr>İCMAL!Print_Area</vt:lpstr>
      <vt:lpstr>'İNCE İŞLER-CAM'!Print_Area</vt:lpstr>
      <vt:lpstr>'İNCE İŞLER-DUVAR,ZEMİN'!Print_Area</vt:lpstr>
      <vt:lpstr>'MEKANİK İŞLER'!Print_Area</vt:lpstr>
      <vt:lpstr>PROJELENDİRME!Print_Area</vt:lpstr>
      <vt:lpstr>TEMEL!Print_Area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Cumali GÖK</dc:creator>
  <cp:lastModifiedBy>Zekiye Aydın l GEDIK UNI</cp:lastModifiedBy>
  <cp:lastPrinted>2026-02-13T06:58:47Z</cp:lastPrinted>
  <dcterms:created xsi:type="dcterms:W3CDTF">2015-06-05T18:19:34Z</dcterms:created>
  <dcterms:modified xsi:type="dcterms:W3CDTF">2026-02-27T10:28:01Z</dcterms:modified>
</cp:coreProperties>
</file>